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9"/>
  </bookViews>
  <sheets>
    <sheet name="附表1" sheetId="1" r:id="rId1"/>
    <sheet name="附表2" sheetId="9" r:id="rId2"/>
    <sheet name="附表2-1" sheetId="2" r:id="rId3"/>
    <sheet name="附表2-2" sheetId="3" r:id="rId4"/>
    <sheet name="附表2-3" sheetId="4" r:id="rId5"/>
    <sheet name="附表2-4" sheetId="5" r:id="rId6"/>
    <sheet name="附表2-5" sheetId="6" r:id="rId7"/>
    <sheet name="附表2-6" sheetId="7" r:id="rId8"/>
    <sheet name="附表2-7" sheetId="8" r:id="rId9"/>
    <sheet name="附表3" sheetId="10" r:id="rId10"/>
  </sheets>
  <definedNames>
    <definedName name="_xlnm._FilterDatabase" localSheetId="3" hidden="1">'附表2-2'!$A$6:$G$108</definedName>
  </definedNames>
  <calcPr calcId="144525"/>
</workbook>
</file>

<file path=xl/sharedStrings.xml><?xml version="1.0" encoding="utf-8"?>
<sst xmlns="http://schemas.openxmlformats.org/spreadsheetml/2006/main" count="727" uniqueCount="489">
  <si>
    <t>附表1</t>
  </si>
  <si>
    <t>申请技术应用补助企业及项目情况表</t>
  </si>
  <si>
    <t>序号</t>
  </si>
  <si>
    <t>项目名称</t>
  </si>
  <si>
    <t>技术服务单位</t>
  </si>
  <si>
    <t>技术应用单位</t>
  </si>
  <si>
    <t>牵头单位</t>
  </si>
  <si>
    <t>项目简介</t>
  </si>
  <si>
    <t>计划项目总投资（万元）</t>
  </si>
  <si>
    <t>技术应用补助类型</t>
  </si>
  <si>
    <t>VR职业教育实训体系应用建设项目</t>
  </si>
  <si>
    <t>江西科骏实业有限公司</t>
  </si>
  <si>
    <t>南昌三职</t>
  </si>
  <si>
    <t>市教育局</t>
  </si>
  <si>
    <t>将VR技术有机融入到职业教育教学中具体应用，培养学生掌握科学方法和提高动手能力，有效缩短职业教育与社会实际需求两者间的差距。</t>
  </si>
  <si>
    <t>To G（政府）类</t>
  </si>
  <si>
    <t>基于VR技术模拟复杂环境多场景急救培训平台项目</t>
  </si>
  <si>
    <t>南昌彤坤科技有限公司</t>
  </si>
  <si>
    <t>南昌红十字会救护培训中心</t>
  </si>
  <si>
    <t>南昌红十字会</t>
  </si>
  <si>
    <t>建立模拟复杂环境下的多场景应急救护培训平台，包括自助式VR培训房和集中式VR培训教室，大大提高救护普及率和院前急救的救活率。</t>
  </si>
  <si>
    <t>VR警务实战训练之警察盘查战术建设项目</t>
  </si>
  <si>
    <t>南昌市小核桃科技有限公司</t>
  </si>
  <si>
    <t>湾里区公安局分局
江西警察学院</t>
  </si>
  <si>
    <t>市公安局</t>
  </si>
  <si>
    <t>将VR技术和警务实战、心理训练等整合，让受训者在复杂、高危、高压环境下的得到警务技能的全面训练</t>
  </si>
  <si>
    <t>轨道车辆检修技能AR/VR培训系统项目</t>
  </si>
  <si>
    <t>南昌轨道交通集团地铁运营公司</t>
  </si>
  <si>
    <t>南昌轨道交通集团有限公司</t>
  </si>
  <si>
    <t>开发符合真实运营环境的AR/VR岗位技能培训教学系统，实现对轨道交通行业运营管理、车辆技术、通信信号技术等的岗位培训。</t>
  </si>
  <si>
    <t>To B（企业）类</t>
  </si>
  <si>
    <t>南昌市红色文化旅游VR体验点网项目</t>
  </si>
  <si>
    <t>江西沃趣信息科技有限公司</t>
  </si>
  <si>
    <t>市文广新旅局</t>
  </si>
  <si>
    <t>在南昌市人流集中场所设置VR自助式体验终端，展示南昌红色旅游文化等VR内容，以此为切入点打造全国性的VR内容线下分发、营销平台。</t>
  </si>
  <si>
    <t>VR电玩馆</t>
  </si>
  <si>
    <t>泰豪创意科技集团股份有限公司</t>
  </si>
  <si>
    <t>VR电玩馆企业</t>
  </si>
  <si>
    <t>以红色文化为背景，融合八一起义、井冈山、长征、抗日、解放等红色元素，制作一款红色VR游戏，再现一个士兵到将军的英雄历程，首期在八一馆周边打造一个八一主题VR电玩馆。</t>
  </si>
  <si>
    <t>基于 AR 智能工业项目</t>
  </si>
  <si>
    <t>联想新视界（江西）智能科技有限公司</t>
  </si>
  <si>
    <t>江联重工集团股份有限公司</t>
  </si>
  <si>
    <t>通过AR+物联网+人工智能技术，实现对生产系统实时监测、运行状态可视化、预测性维保，对销售的产品全服务周期管理，对生产设备和产品智能维保。</t>
  </si>
  <si>
    <t>合计：</t>
  </si>
  <si>
    <t>附表2</t>
  </si>
  <si>
    <t>申请技术应用补助企业技术应用和服务实际发生费用情况表</t>
  </si>
  <si>
    <t>申报费用金额</t>
  </si>
  <si>
    <t>审核费用金额</t>
  </si>
  <si>
    <t xml:space="preserve"> </t>
  </si>
  <si>
    <t>合计</t>
  </si>
  <si>
    <t>附表2-1</t>
  </si>
  <si>
    <t>项目名称：VR职业教育实训体系应用建设项目</t>
  </si>
  <si>
    <t>技术服务单位：江西科骏实业有限公司</t>
  </si>
  <si>
    <t>技术应用单位：南昌三职</t>
  </si>
  <si>
    <t>名称</t>
  </si>
  <si>
    <t>型号</t>
  </si>
  <si>
    <t>数量</t>
  </si>
  <si>
    <t>单价
（元）</t>
  </si>
  <si>
    <t>申报f费用支出金额（元）</t>
  </si>
  <si>
    <t>审核金额
（元）</t>
  </si>
  <si>
    <t>备注</t>
  </si>
  <si>
    <t>一</t>
  </si>
  <si>
    <t>设备、硬件投入</t>
  </si>
  <si>
    <t>桌面一体机 教师机</t>
  </si>
  <si>
    <t>Zspace  S370</t>
  </si>
  <si>
    <t>桌面一体机 学生机</t>
  </si>
  <si>
    <t xml:space="preserve"> Zspace  S330G</t>
  </si>
  <si>
    <t>交互式VR机 备课机</t>
  </si>
  <si>
    <t>Zspace M880</t>
  </si>
  <si>
    <t>高清摄像头组件</t>
  </si>
  <si>
    <t>逻辑</t>
  </si>
  <si>
    <t>2D眼镜</t>
  </si>
  <si>
    <t>K-LZZD001</t>
  </si>
  <si>
    <t>夏新液晶显示器</t>
  </si>
  <si>
    <t>86A</t>
  </si>
  <si>
    <t>HIMD数据线</t>
  </si>
  <si>
    <t>鸿海</t>
  </si>
  <si>
    <t>六边桌（学生桌）</t>
  </si>
  <si>
    <t>讲桌（教师桌）</t>
  </si>
  <si>
    <t>长方桌</t>
  </si>
  <si>
    <t>靠背椅</t>
  </si>
  <si>
    <t>学生凳</t>
  </si>
  <si>
    <t>凯瑞</t>
  </si>
  <si>
    <t>无线AP交换机</t>
  </si>
  <si>
    <t>教室装修工程</t>
  </si>
  <si>
    <t>教室喷绘、窗帘</t>
  </si>
  <si>
    <t>企业申报6250元，含其他项目3450元，本项目实际支出2800元</t>
  </si>
  <si>
    <t>二</t>
  </si>
  <si>
    <t>软件投入</t>
  </si>
  <si>
    <t>软件平台（城轨B型车整车结构认知及检修VR实训系统）、VR资源管理云平台</t>
  </si>
  <si>
    <t>账面项目研发支出3539270.04元，申报支出1699966.02元</t>
  </si>
  <si>
    <t>附表2-2</t>
  </si>
  <si>
    <t>项目名称：基于VR技术模拟复杂环境多场景急救培训平台项目</t>
  </si>
  <si>
    <t>技术服务单位：南昌彤坤科技有限公司</t>
  </si>
  <si>
    <t>技术应用单位：南昌红十字会救护培训中心</t>
  </si>
  <si>
    <t>申报金额
（元）</t>
  </si>
  <si>
    <t>配电控制设备，开关插座面板</t>
  </si>
  <si>
    <t>影像投影仪，吊架</t>
  </si>
  <si>
    <t>配电控制设备，空气开关</t>
  </si>
  <si>
    <t>惠普多功能一体机打印复印扫描</t>
  </si>
  <si>
    <t>罗技键鼠套装</t>
  </si>
  <si>
    <t>AOC 43英寸LED全高清液晶平板电视</t>
  </si>
  <si>
    <t>小米平板4</t>
  </si>
  <si>
    <t>与项目设备无关</t>
  </si>
  <si>
    <t>迷你USB无线网卡</t>
  </si>
  <si>
    <t>AOC 27英寸广视角2mm窄边框</t>
  </si>
  <si>
    <t>荣耀平板5</t>
  </si>
  <si>
    <t>小米路由器 高通6核处理器</t>
  </si>
  <si>
    <t>液晶电视39D3F</t>
  </si>
  <si>
    <t>华为畅享10</t>
  </si>
  <si>
    <t>计算机外部设备，（移动硬盘，硬盘盒子，硬盘接口）</t>
  </si>
  <si>
    <t>影像投影仪，支架</t>
  </si>
  <si>
    <t>AOC 27英寸曲面显示</t>
  </si>
  <si>
    <t>电线电缆</t>
  </si>
  <si>
    <t>桌椅</t>
  </si>
  <si>
    <t>家用音视频设备（音响，喇叭，功放）</t>
  </si>
  <si>
    <t>格力中央空调</t>
  </si>
  <si>
    <t>电脑配件</t>
  </si>
  <si>
    <t>电脑</t>
  </si>
  <si>
    <t>华为VR GLASS</t>
  </si>
  <si>
    <t>连接线</t>
  </si>
  <si>
    <t>HDMI线</t>
  </si>
  <si>
    <t>急救柜WAP-812-M5U   WAP-812-M2B</t>
  </si>
  <si>
    <t>半身心肺复苏模拟人</t>
  </si>
  <si>
    <t>TCL彩电40L2F</t>
  </si>
  <si>
    <t>大屏幕服务</t>
  </si>
  <si>
    <t>医疗仪器器械（半自动体外除颤器3，AED训练机6，室内挂式机箱2，立式机箱1）</t>
  </si>
  <si>
    <t>虚拟眼镜套装HTC VIVE PRO专业版1，vive眼镜6个</t>
  </si>
  <si>
    <t>虚拟眼镜套装HTC VIVE PRO</t>
  </si>
  <si>
    <t>显示器</t>
  </si>
  <si>
    <t>办公家具</t>
  </si>
  <si>
    <t>平板电脑</t>
  </si>
  <si>
    <t>电脑套件8，显示器6</t>
  </si>
  <si>
    <t>电脑套件</t>
  </si>
  <si>
    <t>绿联HDMI高清线</t>
  </si>
  <si>
    <t>电脑网线插座</t>
  </si>
  <si>
    <t>医疗仪器器械（半自动体外除颤器4，专用路由器4）</t>
  </si>
  <si>
    <t>无线路由器</t>
  </si>
  <si>
    <t>集成电路1004713296</t>
  </si>
  <si>
    <t>功放</t>
  </si>
  <si>
    <t>pro专业版套装及配件，HTC VIVE附件</t>
  </si>
  <si>
    <t>电脑主机</t>
  </si>
  <si>
    <t>投影幕布</t>
  </si>
  <si>
    <t>康佳55英寸多媒体教学会议一体机</t>
  </si>
  <si>
    <t>脚架，会议平板</t>
  </si>
  <si>
    <t>椅子</t>
  </si>
  <si>
    <t>无线话筒</t>
  </si>
  <si>
    <t>办公椅</t>
  </si>
  <si>
    <t>外星人电脑A51m1746</t>
  </si>
  <si>
    <t>虚拟现实头显artisan</t>
  </si>
  <si>
    <t>照明装置（100W投光灯2,50W投光灯3，其他电线电缆）</t>
  </si>
  <si>
    <t>绘图测量仪器，编码器及其附加配件</t>
  </si>
  <si>
    <t>智能眼镜，Action one pro</t>
  </si>
  <si>
    <t>集成电路模块</t>
  </si>
  <si>
    <t>3C数码配件</t>
  </si>
  <si>
    <t>教具（全身模拟人1，半身模拟人1，AED模拟除颤仪1）</t>
  </si>
  <si>
    <t>台电平板电脑</t>
  </si>
  <si>
    <t>装饰装修服务</t>
  </si>
  <si>
    <t>江西弈昌装饰设计工程有限公司</t>
  </si>
  <si>
    <t>装修</t>
  </si>
  <si>
    <t>江西本佳装饰工程有限公司</t>
  </si>
  <si>
    <t>制作</t>
  </si>
  <si>
    <t>江西中外运有限公司</t>
  </si>
  <si>
    <t>代理费</t>
  </si>
  <si>
    <t>江西南冶科技有限公司</t>
  </si>
  <si>
    <t>工程</t>
  </si>
  <si>
    <t>中清大装配式建筑有限公司</t>
  </si>
  <si>
    <t>加工</t>
  </si>
  <si>
    <t>三</t>
  </si>
  <si>
    <t>软件技术开发设计服务费</t>
  </si>
  <si>
    <t>阿里云计算有限公司</t>
  </si>
  <si>
    <t>软件服务费</t>
  </si>
  <si>
    <t>南昌丞画影视动画科技有限公司</t>
  </si>
  <si>
    <t>动画制作费</t>
  </si>
  <si>
    <t>上海恒乂智能科技有限公司</t>
  </si>
  <si>
    <t>技术服务费</t>
  </si>
  <si>
    <t>光丘（上海）信息科技有限公司</t>
  </si>
  <si>
    <t>领扣网络（上海）有限公司</t>
  </si>
  <si>
    <t>服务费</t>
  </si>
  <si>
    <t>北京创新乐知网络技术有限公司</t>
  </si>
  <si>
    <t>信息服务费</t>
  </si>
  <si>
    <t>江西军融智慧城市科技协同创新有限公司</t>
  </si>
  <si>
    <t>广州浰江软件开发有限责任公司</t>
  </si>
  <si>
    <t>知识产权服务费</t>
  </si>
  <si>
    <t>南昌景晨模型设计有限公司</t>
  </si>
  <si>
    <t>模型服务费</t>
  </si>
  <si>
    <t>江西九辰广告策划有限公司</t>
  </si>
  <si>
    <t>设计制作费</t>
  </si>
  <si>
    <t>杭州萤石科技有限公司</t>
  </si>
  <si>
    <t>萤石云服务</t>
  </si>
  <si>
    <t>微信</t>
  </si>
  <si>
    <t>微信平台服务</t>
  </si>
  <si>
    <t>广州巨久信息科技有限公司</t>
  </si>
  <si>
    <t>南昌大学</t>
  </si>
  <si>
    <t>技术开发费</t>
  </si>
  <si>
    <t>阿里巴巴云计算（北京）有限公司</t>
  </si>
  <si>
    <t>四</t>
  </si>
  <si>
    <t>研发、维护费用</t>
  </si>
  <si>
    <t>人工薪酬</t>
  </si>
  <si>
    <t>差旅费用</t>
  </si>
  <si>
    <t>附表2-3</t>
  </si>
  <si>
    <t>项目名称：VR警务实战训练之警察盘查战术建设项目</t>
  </si>
  <si>
    <t>技术服务单位：南昌市小核桃科技有限公司</t>
  </si>
  <si>
    <t>技术应用单位：湾里区公安局分局</t>
  </si>
  <si>
    <t>申报数量</t>
  </si>
  <si>
    <t>申报单价
（元）</t>
  </si>
  <si>
    <t>申报费用支出总额
（元）</t>
  </si>
  <si>
    <t>追踪器</t>
  </si>
  <si>
    <t>tracker</t>
  </si>
  <si>
    <t>虚拟眼镜套装</t>
  </si>
  <si>
    <t>无线PRO</t>
  </si>
  <si>
    <t>VR手枪</t>
  </si>
  <si>
    <t>现场1台</t>
  </si>
  <si>
    <t>轻便式背包电脑</t>
  </si>
  <si>
    <t>显示屏</t>
  </si>
  <si>
    <t>现场无</t>
  </si>
  <si>
    <t>高配台式</t>
  </si>
  <si>
    <t>虚拟眼镜定位器基站</t>
  </si>
  <si>
    <t>追踪器腕带、手脚支架</t>
  </si>
  <si>
    <t>电子机算机整机</t>
  </si>
  <si>
    <t>VR训练模拟枪</t>
  </si>
  <si>
    <t>Pico Neo2基础版VR眼镜</t>
  </si>
  <si>
    <t>Pico Neo2基础版VR一体机</t>
  </si>
  <si>
    <t>60英寸电视</t>
  </si>
  <si>
    <t>小米</t>
  </si>
  <si>
    <t>零星耗材</t>
  </si>
  <si>
    <t>软件及服务费</t>
  </si>
  <si>
    <t>南昌神正科技有限公司</t>
  </si>
  <si>
    <t>技术服务</t>
  </si>
  <si>
    <t>拍摄费</t>
  </si>
  <si>
    <t>无发票</t>
  </si>
  <si>
    <t>江西省映商科技有限公司</t>
  </si>
  <si>
    <t>VR警务场景制作</t>
  </si>
  <si>
    <t>工资薪酬</t>
  </si>
  <si>
    <t>公司费用未按项目核算，暂按25%计算</t>
  </si>
  <si>
    <t>相关费用</t>
  </si>
  <si>
    <t>附表2-4</t>
  </si>
  <si>
    <t>项目名称：轨道车辆检修技能AR/VR培训系统项目</t>
  </si>
  <si>
    <t>技术应用单位：南昌轨道交通集团有限公司</t>
  </si>
  <si>
    <t>申报费用支出金额（元）</t>
  </si>
  <si>
    <t>一期</t>
  </si>
  <si>
    <t>设备硬件投入</t>
  </si>
  <si>
    <t>台式电脑</t>
  </si>
  <si>
    <t>HP596-P068</t>
  </si>
  <si>
    <t>服务器</t>
  </si>
  <si>
    <t>华为RH2488V5</t>
  </si>
  <si>
    <t>VR图像设备</t>
  </si>
  <si>
    <t xml:space="preserve">Zspace AIO pro -s370 </t>
  </si>
  <si>
    <t>HTC vive  头盔</t>
  </si>
  <si>
    <t>软件技术服务投入</t>
  </si>
  <si>
    <t>自研软件费用（项目研发费用）</t>
  </si>
  <si>
    <t>二期</t>
  </si>
  <si>
    <t>VOXELTRACKER模块、视觉追踪模组、空间交互手柄</t>
  </si>
  <si>
    <t>VT-V3</t>
  </si>
  <si>
    <t>带跟踪Mark 点2.4G 3D眼镜</t>
  </si>
  <si>
    <t>VX-G03</t>
  </si>
  <si>
    <t xml:space="preserve">3D 观看眼镜 </t>
  </si>
  <si>
    <t>VX-G04</t>
  </si>
  <si>
    <t xml:space="preserve">立体信号发生器 </t>
  </si>
  <si>
    <t>VX-TB01</t>
  </si>
  <si>
    <t>3D投影机</t>
  </si>
  <si>
    <t>光辉 AL-DH800</t>
  </si>
  <si>
    <t>高增益幕布</t>
  </si>
  <si>
    <t>锐雷艾克 150寸</t>
  </si>
  <si>
    <t>桌面一体机</t>
  </si>
  <si>
    <t>VR 移动式头显设备</t>
  </si>
  <si>
    <t>HTC vive pro2.0专业版</t>
  </si>
  <si>
    <t>虚拟现实头盔设备</t>
  </si>
  <si>
    <t>小派PIMAX 8K</t>
  </si>
  <si>
    <t>HP 790-088RCN</t>
  </si>
  <si>
    <t>含显示器24Y</t>
  </si>
  <si>
    <t>培训单人桌</t>
  </si>
  <si>
    <t>培训3人桌</t>
  </si>
  <si>
    <t>培训教员桌</t>
  </si>
  <si>
    <t>实训室椅子</t>
  </si>
  <si>
    <t>发票、合同均为30张</t>
  </si>
  <si>
    <t xml:space="preserve">音响/网络套装系统  </t>
  </si>
  <si>
    <t>ASPOUND</t>
  </si>
  <si>
    <t>含音箱KAK12、功放T450；扣除重计20台HP电脑</t>
  </si>
  <si>
    <t>联想头盔</t>
  </si>
  <si>
    <t>G0A20001WW</t>
  </si>
  <si>
    <t>实训室环境布置</t>
  </si>
  <si>
    <t>物管费</t>
  </si>
  <si>
    <t>本项为收外单位费用</t>
  </si>
  <si>
    <t>项目名称：南昌市红色文化旅游VR体验点网项目</t>
  </si>
  <si>
    <t>技术服务单位：江西沃趣信息科技有限公司</t>
  </si>
  <si>
    <t>技术应用单位：市文广新旅局</t>
  </si>
  <si>
    <t>硬件投入</t>
  </si>
  <si>
    <t>触控一体机外壳</t>
  </si>
  <si>
    <t>定制</t>
  </si>
  <si>
    <t>VR设备（整套含配件）</t>
  </si>
  <si>
    <t>南昌芝麻互联科技合同102万元，已付款90万元，欠款12万元，发票未到，付全款后开发票，按合同确认</t>
  </si>
  <si>
    <t>定制显示屏（触屏）</t>
  </si>
  <si>
    <t>配件投入</t>
  </si>
  <si>
    <t>3glasses虚拟现实头盔</t>
  </si>
  <si>
    <t>pico  4KVR眼镜</t>
  </si>
  <si>
    <t>电线电缆（S1）</t>
  </si>
  <si>
    <t>DP线材</t>
  </si>
  <si>
    <t>主板</t>
  </si>
  <si>
    <t>D3线材</t>
  </si>
  <si>
    <t>海绵壳（S1)</t>
  </si>
  <si>
    <t>前壳(S1)</t>
  </si>
  <si>
    <t>计算机配套产品七彩虹芯片</t>
  </si>
  <si>
    <t>高清摄像头</t>
  </si>
  <si>
    <t>工业摄像头</t>
  </si>
  <si>
    <t>华硕27英寸显示器</t>
  </si>
  <si>
    <t>群晖单盘位NAS网络存储服务器</t>
  </si>
  <si>
    <t>希捷4TB台式机机械硬盘接口</t>
  </si>
  <si>
    <t>希捷2TB台式机机械硬盘接口</t>
  </si>
  <si>
    <t>奥比中光摄像头</t>
  </si>
  <si>
    <t>敏感元件及传感器</t>
  </si>
  <si>
    <t>散热器</t>
  </si>
  <si>
    <t>华擎极限玩家主板</t>
  </si>
  <si>
    <t>技嘉芯片</t>
  </si>
  <si>
    <t>电脑机箱风扇</t>
  </si>
  <si>
    <t>电子产品及配件</t>
  </si>
  <si>
    <t>全场景AI四摄游戏智能手机</t>
  </si>
  <si>
    <t>读写台灯</t>
  </si>
  <si>
    <t>蓝牙耳机</t>
  </si>
  <si>
    <t>转换器</t>
  </si>
  <si>
    <t>长城电源</t>
  </si>
  <si>
    <t>CPU散热器</t>
  </si>
  <si>
    <t>水冷电脑机</t>
  </si>
  <si>
    <t>内存条</t>
  </si>
  <si>
    <t>CPU处理器</t>
  </si>
  <si>
    <t>固态硬盘</t>
  </si>
  <si>
    <t>长城配套产品</t>
  </si>
  <si>
    <t>戴尔电脑显示器SE</t>
  </si>
  <si>
    <t>移动设备配件</t>
  </si>
  <si>
    <t>金属制品角码</t>
  </si>
  <si>
    <t>紫外线灯</t>
  </si>
  <si>
    <t>4K数据线</t>
  </si>
  <si>
    <t>传感器工具包</t>
  </si>
  <si>
    <t>乐视摄像头</t>
  </si>
  <si>
    <t>金属支架</t>
  </si>
  <si>
    <t>转接头</t>
  </si>
  <si>
    <t>内容制作</t>
  </si>
  <si>
    <t>北京国影视界动画科技有限公司</t>
  </si>
  <si>
    <t>互动游戏</t>
  </si>
  <si>
    <t>按发票确认</t>
  </si>
  <si>
    <t>北京极有煜创文化有限公司</t>
  </si>
  <si>
    <t>设计费</t>
  </si>
  <si>
    <t>江西为知登科技有限公司</t>
  </si>
  <si>
    <t>系统服务</t>
  </si>
  <si>
    <t>江西艺里云文化传播有限公司</t>
  </si>
  <si>
    <t>动画制作</t>
  </si>
  <si>
    <t>合同50万元，已到发票15万元</t>
  </si>
  <si>
    <t>软件服务</t>
  </si>
  <si>
    <t>阿里云计算</t>
  </si>
  <si>
    <t>信息技术服务软件</t>
  </si>
  <si>
    <t>信息系统服务</t>
  </si>
  <si>
    <t>南昌虚拟现实检测技术有限公司</t>
  </si>
  <si>
    <t>场地租赁及物管费用</t>
  </si>
  <si>
    <t>按合同及发牌确认</t>
  </si>
  <si>
    <t>新建中心</t>
  </si>
  <si>
    <t>新城吾悦</t>
  </si>
  <si>
    <t>世茂广场</t>
  </si>
  <si>
    <t>铜锣湾</t>
  </si>
  <si>
    <t>融创茂</t>
  </si>
  <si>
    <t>融创茂设备电费</t>
  </si>
  <si>
    <t>西湖万达</t>
  </si>
  <si>
    <t>五</t>
  </si>
  <si>
    <t>人员维护费用</t>
  </si>
  <si>
    <t>人员工资、奖金、福利等</t>
  </si>
  <si>
    <t>公司19年人员支出133429.25元，20年965264.52元暂按50%计算</t>
  </si>
  <si>
    <t>附表2-6</t>
  </si>
  <si>
    <t>项目名称：VR电玩馆</t>
  </si>
  <si>
    <t>技术服务单位：泰豪创意科技集团股份有限公司</t>
  </si>
  <si>
    <t>技术应用单位：VR电玩馆企业</t>
  </si>
  <si>
    <t>内容</t>
  </si>
  <si>
    <t>申报金额（元）</t>
  </si>
  <si>
    <t>审核金额（元）</t>
  </si>
  <si>
    <t>虚拟现实硬件设备（HTC VIVE头盔 2台，HTC VIVE头盔支架及云台 1台，VR主机 2台，VR红色处理终端 2台，显示电视 2台，键盘、鼠标、耳麦、音响、插线板、视频线等 2套，木船及红色装修 2座，基于VR手柄定制枪 2把，VR一体机外设Pico G2 5套）</t>
  </si>
  <si>
    <t>虚拟眼镜套装 HTCVICE Pro迈凯伦限量版4个，微型电脑主机4台</t>
  </si>
  <si>
    <t>蛟龙号1套，型号：JMDM-QST01</t>
  </si>
  <si>
    <t>7台小米电视 L55M5-AZ</t>
  </si>
  <si>
    <t>7台小米电视安装上门服务费</t>
  </si>
  <si>
    <t>头显HTC VIVE 2台</t>
  </si>
  <si>
    <t>头显4台</t>
  </si>
  <si>
    <t>电脑4台</t>
  </si>
  <si>
    <t>简易电脑桌、小米全面屏电视、电视落地支架、键盘鼠标套装</t>
  </si>
  <si>
    <t>电脑3台</t>
  </si>
  <si>
    <t>单车3台</t>
  </si>
  <si>
    <t>内容\开发\咨询\运行费用等</t>
  </si>
  <si>
    <t>中国动漫集团有限公司</t>
  </si>
  <si>
    <t>付红馆项目咨询服务费</t>
  </si>
  <si>
    <t>江西三景文化传媒有限公司</t>
  </si>
  <si>
    <t>付红馆项目《泰豪红馆》项目制作费用</t>
  </si>
  <si>
    <t>南昌市林辰文化传媒有限公</t>
  </si>
  <si>
    <t>付红馆项目软装费用（字牌）</t>
  </si>
  <si>
    <t>付红馆项目展板及设计费</t>
  </si>
  <si>
    <t>上海耀宇文化传媒股份有限公司</t>
  </si>
  <si>
    <t>付红馆项目VR大会节目制作费</t>
  </si>
  <si>
    <t>北京电鲸科技有限公司</t>
  </si>
  <si>
    <t>付红馆项目红馆推广2020世界VR电竞大赛费用</t>
  </si>
  <si>
    <t>北京竹石兰装饰工程有限公司</t>
  </si>
  <si>
    <t>付红馆项目红馆推广世界VR大会搭建费用</t>
  </si>
  <si>
    <t>江西镜无止境文化传媒有限公司</t>
  </si>
  <si>
    <t>付红馆项目宣传片制作费</t>
  </si>
  <si>
    <t>江西千优文化传媒有限公司</t>
  </si>
  <si>
    <t>付红馆项目宣传册制作费</t>
  </si>
  <si>
    <t>北京远山广告传媒有限公司</t>
  </si>
  <si>
    <t>付红馆项目VR大会摄影费</t>
  </si>
  <si>
    <t>付北京电鲸科技有限公司红馆推广电竞大赛尾款</t>
  </si>
  <si>
    <t>南昌佰逸会展服务有限公司</t>
  </si>
  <si>
    <t>付红馆项目世界VR大会会展费用</t>
  </si>
  <si>
    <t>南昌科汇企划广告印艺有限公司</t>
  </si>
  <si>
    <t>付红馆项目VR大会宣传折页设计费及制作费</t>
  </si>
  <si>
    <t>北京酷鸟飞飞科技有限公司</t>
  </si>
  <si>
    <t>付会昌战役软件内容，VR一体机软件内容设计服务</t>
  </si>
  <si>
    <t>北京创灵科技有限公司</t>
  </si>
  <si>
    <t>付南昌起义战争风格UI设计内容制作服务</t>
  </si>
  <si>
    <t>孝感市城区辰星动画设计工作室</t>
  </si>
  <si>
    <t>付VR人物模型内容制作服务</t>
  </si>
  <si>
    <t>广州壹传诚信息科技有限公司</t>
  </si>
  <si>
    <t>付VR党性教育全模块--HTC VICE</t>
  </si>
  <si>
    <t>南昌市小陈皮文化传播有限公司</t>
  </si>
  <si>
    <t>付红馆项目宣传视频拍摄制作</t>
  </si>
  <si>
    <t>南昌百力佳商业管理有限公司</t>
  </si>
  <si>
    <t>付红馆项目2019年8-10月物业费</t>
  </si>
  <si>
    <t>付红馆项目2019年11-2020年3月物业费</t>
  </si>
  <si>
    <t>付红馆项目2020年4-7月物业费</t>
  </si>
  <si>
    <t>付红馆项目2020年8月-2021年1月物业费</t>
  </si>
  <si>
    <t>付红馆项目2020年6.1-9.30空调使用4个月</t>
  </si>
  <si>
    <t xml:space="preserve">南昌百力佳实业有限公司 </t>
  </si>
  <si>
    <t>付红馆项目2019年11月-2020年3月租赁费</t>
  </si>
  <si>
    <t>付红馆项目2020年4月-2021年1月租赁费</t>
  </si>
  <si>
    <t>付红馆项目2019年8月电费</t>
  </si>
  <si>
    <t>付红馆项目2019年9月电费</t>
  </si>
  <si>
    <t>付红馆项目2019年10月-2020年7月电费</t>
  </si>
  <si>
    <t>付红馆项目2020年8-12月电费</t>
  </si>
  <si>
    <t>公司人员费用暂按25%计算</t>
  </si>
  <si>
    <t>发放红馆项目研发团队1月工资</t>
  </si>
  <si>
    <t>发放红馆项目研发团队1月补贴</t>
  </si>
  <si>
    <t>发放红馆项目研发团队2月工资</t>
  </si>
  <si>
    <t>发放红馆项目研发团队2月补贴</t>
  </si>
  <si>
    <t>发放红馆项目研发团队3月工资</t>
  </si>
  <si>
    <t>发放红馆项目研发团队3月补贴</t>
  </si>
  <si>
    <t>发放红馆项目研发团队4月份工资</t>
  </si>
  <si>
    <t>发放红馆项目研发团队4月补贴</t>
  </si>
  <si>
    <t>发放红馆项目研发团队5月份工资</t>
  </si>
  <si>
    <t>发放红馆项目研发团队5月补贴</t>
  </si>
  <si>
    <t>发放红馆项目研发团队6月份工资</t>
  </si>
  <si>
    <t>发放红馆项目研发团队6月份补贴</t>
  </si>
  <si>
    <t>发放红馆项目研发团队7月份工资</t>
  </si>
  <si>
    <t>发放红馆项目研发团队7月补贴</t>
  </si>
  <si>
    <t>发放红馆项目研发团队8月份工资</t>
  </si>
  <si>
    <t>发放红馆项目研发团队8月补贴</t>
  </si>
  <si>
    <t>发放红馆项目研发团队9月份工资</t>
  </si>
  <si>
    <t>发放红馆项目研发团队2019.9月份补贴</t>
  </si>
  <si>
    <t>发放红馆项目研发团队2019年10月份工资</t>
  </si>
  <si>
    <t>发放红馆项目研发团队2019年10月份补贴</t>
  </si>
  <si>
    <t>发放红馆项目研发团队2019年11月份工资</t>
  </si>
  <si>
    <t>发放红馆项目研发团队2019年11月份补贴</t>
  </si>
  <si>
    <t>发放红馆项目研发团队2019年12月工资</t>
  </si>
  <si>
    <t>发放红馆项目研发团队12月补贴</t>
  </si>
  <si>
    <t>发放红馆项目研发团队2020年1月份工资</t>
  </si>
  <si>
    <t>发放红馆项目研发团队2020年1月补贴</t>
  </si>
  <si>
    <t>发放红馆项目研发团队2020年2月份工资</t>
  </si>
  <si>
    <t>发放红馆项目研发团队2020年2月补贴</t>
  </si>
  <si>
    <t>发放红馆项目研发团队员工2020年3月份工资</t>
  </si>
  <si>
    <t>发放红馆项目研发团队员工3月份补贴</t>
  </si>
  <si>
    <t>发放红馆项目研发团队员工2020年4月份工资</t>
  </si>
  <si>
    <t>发放红馆项目研发团队员工4月份补贴</t>
  </si>
  <si>
    <t>发放红馆项目研发团队员工5月份工资</t>
  </si>
  <si>
    <t>发放红馆项目研发团队员工5月份补贴</t>
  </si>
  <si>
    <t>发放红馆项目研发团队员工6月份工资</t>
  </si>
  <si>
    <t>发放红馆项目研发团队员工6月份补贴</t>
  </si>
  <si>
    <t>发放红馆项目研发团队员工7月份工资</t>
  </si>
  <si>
    <t>发放红馆项目研发团队员工7月份补贴</t>
  </si>
  <si>
    <t>场地装修费用</t>
  </si>
  <si>
    <t>百力佳数码广场VR红馆装修</t>
  </si>
  <si>
    <t>已付款13万元，发票未到，暂按合同确认</t>
  </si>
  <si>
    <t>附表2-7</t>
  </si>
  <si>
    <t>项目名称：基于 AR 智能工业项目</t>
  </si>
  <si>
    <t>技术服务单位：联想新视界（江西）智能科技有限公司</t>
  </si>
  <si>
    <t>技术应用单位：江联重工集团股份有限公司</t>
  </si>
  <si>
    <t>机器人螺柱焊（天津扬天科技有限公司）</t>
  </si>
  <si>
    <t xml:space="preserve"> 成套</t>
  </si>
  <si>
    <t>1、机器人螺柱焊接项目的软件系统和硬件设备系统集成方案、计划制定和实施；
2、项目软件系统需求分析、框架设计、软件研发、测试、验收；
3、软硬件系统的实施，硬件系统相关技术及知识培训、转移。</t>
  </si>
  <si>
    <t>委托技术开发（江西汇天科技有限公司）</t>
  </si>
  <si>
    <t>1、大数据平台
2、物联网平台
3、专家应用系统</t>
  </si>
  <si>
    <t>委托技术开发（江西军融智慧城市科技协同创新有限公司）</t>
  </si>
  <si>
    <t>1、数据标准库；
2、数据分析应用；
3、工艺标准库应用；
4、智能支持软件平台</t>
  </si>
  <si>
    <t>附表3</t>
  </si>
  <si>
    <t>建议给予财政扶持资金情况表</t>
  </si>
  <si>
    <t>审核费用金额（元）</t>
  </si>
  <si>
    <t>计划扶持资金（万元）</t>
  </si>
  <si>
    <t>建议扶持资金（万元）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</si>
</sst>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"/>
  </numFmts>
  <fonts count="38"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16"/>
      <color rgb="FF000000"/>
      <name val="等线"/>
      <charset val="134"/>
    </font>
    <font>
      <b/>
      <sz val="12"/>
      <name val="等线"/>
      <charset val="134"/>
    </font>
    <font>
      <b/>
      <sz val="12"/>
      <name val="仿宋"/>
      <charset val="134"/>
    </font>
    <font>
      <sz val="12"/>
      <name val="等线"/>
      <charset val="134"/>
    </font>
    <font>
      <b/>
      <sz val="11"/>
      <color theme="1"/>
      <name val="等线"/>
      <charset val="134"/>
    </font>
    <font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等线"/>
      <charset val="134"/>
    </font>
    <font>
      <sz val="11"/>
      <name val="等线"/>
      <charset val="134"/>
    </font>
    <font>
      <sz val="11"/>
      <color indexed="8"/>
      <name val="等线"/>
      <charset val="134"/>
    </font>
    <font>
      <b/>
      <sz val="11"/>
      <name val="等线"/>
      <charset val="134"/>
    </font>
    <font>
      <b/>
      <sz val="11"/>
      <color indexed="8"/>
      <name val="等线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b/>
      <sz val="12"/>
      <name val="宋体"/>
      <charset val="134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1" borderId="21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5" borderId="22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3" borderId="20" applyNumberFormat="0" applyAlignment="0" applyProtection="0">
      <alignment vertical="center"/>
    </xf>
    <xf numFmtId="0" fontId="25" fillId="3" borderId="21" applyNumberFormat="0" applyAlignment="0" applyProtection="0">
      <alignment vertical="center"/>
    </xf>
    <xf numFmtId="0" fontId="35" fillId="26" borderId="26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7" fontId="6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77" fontId="8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77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1" fontId="10" fillId="0" borderId="7" xfId="5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vertical="center"/>
    </xf>
    <xf numFmtId="41" fontId="10" fillId="0" borderId="7" xfId="50" applyNumberFormat="1" applyFont="1" applyBorder="1" applyAlignment="1">
      <alignment horizontal="left" vertical="center"/>
    </xf>
    <xf numFmtId="41" fontId="10" fillId="0" borderId="7" xfId="50" applyNumberFormat="1" applyFont="1" applyBorder="1">
      <alignment vertical="center"/>
    </xf>
    <xf numFmtId="41" fontId="10" fillId="0" borderId="7" xfId="5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177" fontId="11" fillId="0" borderId="14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77" fontId="11" fillId="0" borderId="7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vertical="center"/>
    </xf>
    <xf numFmtId="0" fontId="10" fillId="0" borderId="7" xfId="44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12" fillId="0" borderId="7" xfId="44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177" fontId="13" fillId="0" borderId="14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177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177" fontId="0" fillId="0" borderId="0" xfId="0" applyNumberFormat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77" fontId="14" fillId="0" borderId="3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177" fontId="14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 wrapText="1"/>
    </xf>
    <xf numFmtId="0" fontId="15" fillId="0" borderId="7" xfId="50" applyBorder="1" applyAlignment="1">
      <alignment horizontal="center" vertical="center"/>
    </xf>
    <xf numFmtId="176" fontId="15" fillId="0" borderId="7" xfId="50" applyNumberForma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77" fontId="14" fillId="0" borderId="11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vertical="center" wrapText="1"/>
    </xf>
    <xf numFmtId="177" fontId="8" fillId="0" borderId="9" xfId="0" applyNumberFormat="1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0" xfId="0" applyFont="1"/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177" fontId="0" fillId="0" borderId="7" xfId="0" applyNumberFormat="1" applyFill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zoomScale="85" zoomScaleNormal="85" workbookViewId="0">
      <selection activeCell="F20" sqref="F20"/>
    </sheetView>
  </sheetViews>
  <sheetFormatPr defaultColWidth="9" defaultRowHeight="13.5" outlineLevelCol="7"/>
  <cols>
    <col min="1" max="1" width="6.75" customWidth="1"/>
    <col min="2" max="2" width="19.5" customWidth="1"/>
    <col min="3" max="3" width="16.125" customWidth="1"/>
    <col min="4" max="4" width="17.5" customWidth="1"/>
    <col min="5" max="5" width="15.375" customWidth="1"/>
    <col min="6" max="6" width="49.625" customWidth="1"/>
    <col min="7" max="7" width="16.375" customWidth="1"/>
    <col min="8" max="8" width="14.5" customWidth="1"/>
  </cols>
  <sheetData>
    <row r="1" ht="21.75" customHeight="1" spans="1:7">
      <c r="A1" s="21" t="s">
        <v>0</v>
      </c>
      <c r="B1" s="21"/>
      <c r="C1" s="21"/>
      <c r="D1" s="21"/>
      <c r="E1" s="21"/>
      <c r="F1" s="21"/>
      <c r="G1" s="21"/>
    </row>
    <row r="2" ht="36.75" customHeight="1" spans="1:8">
      <c r="A2" s="151" t="s">
        <v>1</v>
      </c>
      <c r="B2" s="151"/>
      <c r="C2" s="151"/>
      <c r="D2" s="151"/>
      <c r="E2" s="151"/>
      <c r="F2" s="151"/>
      <c r="G2" s="151"/>
      <c r="H2" s="151"/>
    </row>
    <row r="3" ht="43.5" customHeight="1" spans="1:8">
      <c r="A3" s="152" t="s">
        <v>2</v>
      </c>
      <c r="B3" s="153" t="s">
        <v>3</v>
      </c>
      <c r="C3" s="153" t="s">
        <v>4</v>
      </c>
      <c r="D3" s="153" t="s">
        <v>5</v>
      </c>
      <c r="E3" s="153" t="s">
        <v>6</v>
      </c>
      <c r="F3" s="153" t="s">
        <v>7</v>
      </c>
      <c r="G3" s="153" t="s">
        <v>8</v>
      </c>
      <c r="H3" s="154" t="s">
        <v>9</v>
      </c>
    </row>
    <row r="4" s="21" customFormat="1" ht="54" customHeight="1" spans="1:8">
      <c r="A4" s="155">
        <v>1</v>
      </c>
      <c r="B4" s="156" t="s">
        <v>10</v>
      </c>
      <c r="C4" s="156" t="s">
        <v>11</v>
      </c>
      <c r="D4" s="156" t="s">
        <v>12</v>
      </c>
      <c r="E4" s="156" t="s">
        <v>13</v>
      </c>
      <c r="F4" s="156" t="s">
        <v>14</v>
      </c>
      <c r="G4" s="157">
        <v>400</v>
      </c>
      <c r="H4" s="136" t="s">
        <v>15</v>
      </c>
    </row>
    <row r="5" s="21" customFormat="1" ht="54" customHeight="1" spans="1:8">
      <c r="A5" s="155">
        <v>2</v>
      </c>
      <c r="B5" s="156" t="s">
        <v>16</v>
      </c>
      <c r="C5" s="156" t="s">
        <v>17</v>
      </c>
      <c r="D5" s="156" t="s">
        <v>18</v>
      </c>
      <c r="E5" s="156" t="s">
        <v>19</v>
      </c>
      <c r="F5" s="156" t="s">
        <v>20</v>
      </c>
      <c r="G5" s="157">
        <v>300</v>
      </c>
      <c r="H5" s="136" t="s">
        <v>15</v>
      </c>
    </row>
    <row r="6" s="21" customFormat="1" ht="54" customHeight="1" spans="1:8">
      <c r="A6" s="155">
        <v>3</v>
      </c>
      <c r="B6" s="156" t="s">
        <v>21</v>
      </c>
      <c r="C6" s="156" t="s">
        <v>22</v>
      </c>
      <c r="D6" s="156" t="s">
        <v>23</v>
      </c>
      <c r="E6" s="156" t="s">
        <v>24</v>
      </c>
      <c r="F6" s="156" t="s">
        <v>25</v>
      </c>
      <c r="G6" s="157">
        <v>300</v>
      </c>
      <c r="H6" s="136" t="s">
        <v>15</v>
      </c>
    </row>
    <row r="7" s="21" customFormat="1" ht="54" customHeight="1" spans="1:8">
      <c r="A7" s="155">
        <v>4</v>
      </c>
      <c r="B7" s="156" t="s">
        <v>26</v>
      </c>
      <c r="C7" s="156" t="s">
        <v>11</v>
      </c>
      <c r="D7" s="156" t="s">
        <v>27</v>
      </c>
      <c r="E7" s="156" t="s">
        <v>28</v>
      </c>
      <c r="F7" s="156" t="s">
        <v>29</v>
      </c>
      <c r="G7" s="157">
        <v>420</v>
      </c>
      <c r="H7" s="136" t="s">
        <v>30</v>
      </c>
    </row>
    <row r="8" s="21" customFormat="1" ht="54" customHeight="1" spans="1:8">
      <c r="A8" s="155">
        <v>5</v>
      </c>
      <c r="B8" s="156" t="s">
        <v>31</v>
      </c>
      <c r="C8" s="156" t="s">
        <v>32</v>
      </c>
      <c r="D8" s="156" t="s">
        <v>33</v>
      </c>
      <c r="E8" s="156" t="s">
        <v>33</v>
      </c>
      <c r="F8" s="156" t="s">
        <v>34</v>
      </c>
      <c r="G8" s="157">
        <v>400</v>
      </c>
      <c r="H8" s="136" t="s">
        <v>15</v>
      </c>
    </row>
    <row r="9" s="21" customFormat="1" ht="54" customHeight="1" spans="1:8">
      <c r="A9" s="155">
        <v>6</v>
      </c>
      <c r="B9" s="156" t="s">
        <v>35</v>
      </c>
      <c r="C9" s="156" t="s">
        <v>36</v>
      </c>
      <c r="D9" s="156" t="s">
        <v>37</v>
      </c>
      <c r="E9" s="156" t="s">
        <v>33</v>
      </c>
      <c r="F9" s="156" t="s">
        <v>38</v>
      </c>
      <c r="G9" s="157">
        <v>1000</v>
      </c>
      <c r="H9" s="136" t="s">
        <v>30</v>
      </c>
    </row>
    <row r="10" s="21" customFormat="1" ht="54" customHeight="1" spans="1:8">
      <c r="A10" s="155">
        <v>7</v>
      </c>
      <c r="B10" s="156" t="s">
        <v>39</v>
      </c>
      <c r="C10" s="156" t="s">
        <v>40</v>
      </c>
      <c r="D10" s="156" t="s">
        <v>41</v>
      </c>
      <c r="E10" s="156" t="s">
        <v>41</v>
      </c>
      <c r="F10" s="156" t="s">
        <v>42</v>
      </c>
      <c r="G10" s="157">
        <v>930</v>
      </c>
      <c r="H10" s="136" t="s">
        <v>30</v>
      </c>
    </row>
    <row r="11" s="21" customFormat="1" ht="30" customHeight="1" spans="1:8">
      <c r="A11" s="158" t="s">
        <v>43</v>
      </c>
      <c r="B11" s="159"/>
      <c r="C11" s="159"/>
      <c r="D11" s="159"/>
      <c r="E11" s="159"/>
      <c r="F11" s="159"/>
      <c r="G11" s="160">
        <f>SUM(G4:G10)</f>
        <v>3750</v>
      </c>
      <c r="H11" s="161"/>
    </row>
  </sheetData>
  <mergeCells count="2">
    <mergeCell ref="A2:H2"/>
    <mergeCell ref="A11:F11"/>
  </mergeCells>
  <pageMargins left="0.7" right="0.7" top="0.75" bottom="0.75" header="0.3" footer="0.3"/>
  <pageSetup paperSize="9" scale="82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F18" sqref="F18"/>
    </sheetView>
  </sheetViews>
  <sheetFormatPr defaultColWidth="9" defaultRowHeight="13.5" outlineLevelCol="7"/>
  <cols>
    <col min="1" max="1" width="9" style="2"/>
    <col min="2" max="2" width="39.25" style="2" customWidth="1"/>
    <col min="3" max="3" width="35" style="2" customWidth="1"/>
    <col min="4" max="4" width="21.625" style="2" customWidth="1"/>
    <col min="5" max="5" width="20.25" style="2" customWidth="1"/>
    <col min="6" max="6" width="21" style="2" customWidth="1"/>
    <col min="7" max="7" width="21.375" style="2" customWidth="1"/>
    <col min="8" max="8" width="20.25" style="2" hidden="1" customWidth="1"/>
    <col min="9" max="16384" width="9" style="2"/>
  </cols>
  <sheetData>
    <row r="1" spans="1:1">
      <c r="A1" s="2" t="s">
        <v>484</v>
      </c>
    </row>
    <row r="2" ht="39.75" customHeight="1" spans="1:7">
      <c r="A2" s="3" t="s">
        <v>485</v>
      </c>
      <c r="B2" s="3"/>
      <c r="C2" s="3"/>
      <c r="D2" s="3"/>
      <c r="E2" s="3"/>
      <c r="F2" s="3"/>
      <c r="G2" s="3"/>
    </row>
    <row r="3" ht="30" customHeight="1" spans="1:7">
      <c r="A3" s="4" t="s">
        <v>2</v>
      </c>
      <c r="B3" s="5" t="s">
        <v>3</v>
      </c>
      <c r="C3" s="5" t="s">
        <v>4</v>
      </c>
      <c r="D3" s="6" t="s">
        <v>9</v>
      </c>
      <c r="E3" s="7" t="s">
        <v>486</v>
      </c>
      <c r="F3" s="8" t="s">
        <v>487</v>
      </c>
      <c r="G3" s="9" t="s">
        <v>488</v>
      </c>
    </row>
    <row r="4" s="1" customFormat="1" ht="30" customHeight="1" spans="1:8">
      <c r="A4" s="10">
        <v>1</v>
      </c>
      <c r="B4" s="11" t="s">
        <v>10</v>
      </c>
      <c r="C4" s="11" t="s">
        <v>11</v>
      </c>
      <c r="D4" s="12" t="s">
        <v>15</v>
      </c>
      <c r="E4" s="13">
        <v>2520292.03</v>
      </c>
      <c r="F4" s="14">
        <v>300</v>
      </c>
      <c r="G4" s="15">
        <v>252.03</v>
      </c>
      <c r="H4" s="1">
        <f>E4*50%/10000</f>
        <v>126.0146015</v>
      </c>
    </row>
    <row r="5" s="1" customFormat="1" ht="30" customHeight="1" spans="1:7">
      <c r="A5" s="10">
        <v>2</v>
      </c>
      <c r="B5" s="11" t="s">
        <v>16</v>
      </c>
      <c r="C5" s="11" t="s">
        <v>17</v>
      </c>
      <c r="D5" s="12" t="s">
        <v>15</v>
      </c>
      <c r="E5" s="13">
        <v>3299148.07</v>
      </c>
      <c r="F5" s="14">
        <v>300</v>
      </c>
      <c r="G5" s="15">
        <v>300</v>
      </c>
    </row>
    <row r="6" s="1" customFormat="1" ht="30" customHeight="1" spans="1:7">
      <c r="A6" s="10">
        <v>3</v>
      </c>
      <c r="B6" s="11" t="s">
        <v>21</v>
      </c>
      <c r="C6" s="11" t="s">
        <v>22</v>
      </c>
      <c r="D6" s="12" t="s">
        <v>15</v>
      </c>
      <c r="E6" s="13">
        <v>2316514.9025</v>
      </c>
      <c r="F6" s="14">
        <v>300</v>
      </c>
      <c r="G6" s="15">
        <v>231.65</v>
      </c>
    </row>
    <row r="7" s="1" customFormat="1" ht="30" customHeight="1" spans="1:8">
      <c r="A7" s="10">
        <v>4</v>
      </c>
      <c r="B7" s="11" t="s">
        <v>26</v>
      </c>
      <c r="C7" s="11" t="s">
        <v>11</v>
      </c>
      <c r="D7" s="12" t="s">
        <v>30</v>
      </c>
      <c r="E7" s="13">
        <v>3511100.88</v>
      </c>
      <c r="F7" s="14">
        <v>200</v>
      </c>
      <c r="G7" s="15">
        <f>E7*0.5/10000</f>
        <v>175.555044</v>
      </c>
      <c r="H7" s="1">
        <f>E7*50%/10000</f>
        <v>175.555044</v>
      </c>
    </row>
    <row r="8" s="1" customFormat="1" ht="30" customHeight="1" spans="1:7">
      <c r="A8" s="10">
        <v>5</v>
      </c>
      <c r="B8" s="11" t="s">
        <v>31</v>
      </c>
      <c r="C8" s="11" t="s">
        <v>32</v>
      </c>
      <c r="D8" s="12" t="s">
        <v>15</v>
      </c>
      <c r="E8" s="13">
        <v>4224365.21</v>
      </c>
      <c r="F8" s="14">
        <v>300</v>
      </c>
      <c r="G8" s="15">
        <v>300</v>
      </c>
    </row>
    <row r="9" s="1" customFormat="1" ht="30" customHeight="1" spans="1:8">
      <c r="A9" s="10">
        <v>6</v>
      </c>
      <c r="B9" s="11" t="s">
        <v>35</v>
      </c>
      <c r="C9" s="11" t="s">
        <v>36</v>
      </c>
      <c r="D9" s="12" t="s">
        <v>30</v>
      </c>
      <c r="E9" s="13">
        <v>5321818.145</v>
      </c>
      <c r="F9" s="14">
        <v>200</v>
      </c>
      <c r="G9" s="15">
        <v>200</v>
      </c>
      <c r="H9" s="1">
        <f>E9*50%/10000</f>
        <v>266.09090725</v>
      </c>
    </row>
    <row r="10" s="1" customFormat="1" ht="30" customHeight="1" spans="1:7">
      <c r="A10" s="10">
        <v>7</v>
      </c>
      <c r="B10" s="11" t="s">
        <v>39</v>
      </c>
      <c r="C10" s="11" t="s">
        <v>40</v>
      </c>
      <c r="D10" s="12" t="s">
        <v>30</v>
      </c>
      <c r="E10" s="13">
        <v>5135000</v>
      </c>
      <c r="F10" s="14">
        <v>200</v>
      </c>
      <c r="G10" s="15">
        <v>200</v>
      </c>
    </row>
    <row r="11" s="1" customFormat="1" ht="30" customHeight="1" spans="1:7">
      <c r="A11" s="16" t="s">
        <v>48</v>
      </c>
      <c r="B11" s="17" t="s">
        <v>49</v>
      </c>
      <c r="C11" s="17" t="s">
        <v>48</v>
      </c>
      <c r="D11" s="17"/>
      <c r="E11" s="18">
        <f>SUM(E4:E10)</f>
        <v>26328239.2375</v>
      </c>
      <c r="F11" s="19">
        <f>SUM(F4:F10)</f>
        <v>1800</v>
      </c>
      <c r="G11" s="20">
        <f>SUM(G4:G10)</f>
        <v>1659.235044</v>
      </c>
    </row>
  </sheetData>
  <mergeCells count="1">
    <mergeCell ref="A2:G2"/>
  </mergeCells>
  <pageMargins left="0.7" right="0.7" top="0.75" bottom="0.75" header="0.3" footer="0.3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selection activeCell="C22" sqref="C22"/>
    </sheetView>
  </sheetViews>
  <sheetFormatPr defaultColWidth="9" defaultRowHeight="13.5" outlineLevelCol="7"/>
  <cols>
    <col min="2" max="2" width="48.25" customWidth="1"/>
    <col min="3" max="3" width="39.5" customWidth="1"/>
    <col min="4" max="4" width="17.375" customWidth="1"/>
    <col min="5" max="5" width="18.5" customWidth="1"/>
  </cols>
  <sheetData>
    <row r="1" ht="27" customHeight="1" spans="1:1">
      <c r="A1" t="s">
        <v>44</v>
      </c>
    </row>
    <row r="2" ht="40.5" customHeight="1" spans="1:8">
      <c r="A2" s="24" t="s">
        <v>45</v>
      </c>
      <c r="B2" s="24"/>
      <c r="C2" s="24"/>
      <c r="D2" s="24"/>
      <c r="E2" s="24"/>
      <c r="F2" s="145"/>
      <c r="G2" s="145"/>
      <c r="H2" s="145"/>
    </row>
    <row r="3" s="2" customFormat="1" ht="34.5" customHeight="1" spans="1:5">
      <c r="A3" s="4" t="s">
        <v>2</v>
      </c>
      <c r="B3" s="5" t="s">
        <v>3</v>
      </c>
      <c r="C3" s="5" t="s">
        <v>4</v>
      </c>
      <c r="D3" s="7" t="s">
        <v>46</v>
      </c>
      <c r="E3" s="9" t="s">
        <v>47</v>
      </c>
    </row>
    <row r="4" s="1" customFormat="1" ht="25.5" customHeight="1" spans="1:5">
      <c r="A4" s="10">
        <v>1</v>
      </c>
      <c r="B4" s="11" t="s">
        <v>10</v>
      </c>
      <c r="C4" s="11" t="s">
        <v>11</v>
      </c>
      <c r="D4" s="13">
        <v>2523742.03</v>
      </c>
      <c r="E4" s="146">
        <v>2520292.03</v>
      </c>
    </row>
    <row r="5" s="1" customFormat="1" ht="25.5" customHeight="1" spans="1:5">
      <c r="A5" s="10">
        <v>2</v>
      </c>
      <c r="B5" s="11" t="s">
        <v>16</v>
      </c>
      <c r="C5" s="11" t="s">
        <v>17</v>
      </c>
      <c r="D5" s="13">
        <v>3315444</v>
      </c>
      <c r="E5" s="146">
        <v>3299148.07</v>
      </c>
    </row>
    <row r="6" s="1" customFormat="1" ht="25.5" customHeight="1" spans="1:5">
      <c r="A6" s="10">
        <v>3</v>
      </c>
      <c r="B6" s="11" t="s">
        <v>21</v>
      </c>
      <c r="C6" s="11" t="s">
        <v>22</v>
      </c>
      <c r="D6" s="13">
        <v>4524327.91</v>
      </c>
      <c r="E6" s="146">
        <v>2316514.9025</v>
      </c>
    </row>
    <row r="7" s="1" customFormat="1" ht="25.5" customHeight="1" spans="1:5">
      <c r="A7" s="10">
        <v>4</v>
      </c>
      <c r="B7" s="11" t="s">
        <v>26</v>
      </c>
      <c r="C7" s="11" t="s">
        <v>11</v>
      </c>
      <c r="D7" s="13">
        <v>3749823.88</v>
      </c>
      <c r="E7" s="146">
        <v>3511100.88</v>
      </c>
    </row>
    <row r="8" s="1" customFormat="1" ht="25.5" customHeight="1" spans="1:5">
      <c r="A8" s="10">
        <v>5</v>
      </c>
      <c r="B8" s="11" t="s">
        <v>31</v>
      </c>
      <c r="C8" s="11" t="s">
        <v>32</v>
      </c>
      <c r="D8" s="13">
        <v>5376103.7</v>
      </c>
      <c r="E8" s="146">
        <v>4224365.21</v>
      </c>
    </row>
    <row r="9" s="1" customFormat="1" ht="25.5" customHeight="1" spans="1:5">
      <c r="A9" s="10">
        <v>6</v>
      </c>
      <c r="B9" s="11" t="s">
        <v>35</v>
      </c>
      <c r="C9" s="11" t="s">
        <v>36</v>
      </c>
      <c r="D9" s="13">
        <v>7221926.81</v>
      </c>
      <c r="E9" s="146">
        <v>5321818.145</v>
      </c>
    </row>
    <row r="10" s="1" customFormat="1" ht="25.5" customHeight="1" spans="1:5">
      <c r="A10" s="10">
        <v>7</v>
      </c>
      <c r="B10" s="11" t="s">
        <v>39</v>
      </c>
      <c r="C10" s="11" t="s">
        <v>40</v>
      </c>
      <c r="D10" s="13">
        <v>5135000</v>
      </c>
      <c r="E10" s="146">
        <v>5135000</v>
      </c>
    </row>
    <row r="11" s="1" customFormat="1" ht="32.25" customHeight="1" spans="1:5">
      <c r="A11" s="147" t="s">
        <v>48</v>
      </c>
      <c r="B11" s="148" t="s">
        <v>49</v>
      </c>
      <c r="C11" s="148" t="s">
        <v>48</v>
      </c>
      <c r="D11" s="149">
        <f>SUM(D4:D10)</f>
        <v>31846368.33</v>
      </c>
      <c r="E11" s="150">
        <f>SUM(E4:E10)</f>
        <v>26328239.2375</v>
      </c>
    </row>
    <row r="12" s="1" customFormat="1" ht="25.5" customHeight="1"/>
  </sheetData>
  <mergeCells count="1">
    <mergeCell ref="A2:E2"/>
  </mergeCells>
  <pageMargins left="0.7" right="0.7" top="0.75" bottom="0.75" header="0.3" footer="0.3"/>
  <pageSetup paperSize="9" scale="9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topLeftCell="A13" workbookViewId="0">
      <selection activeCell="C15" sqref="C15"/>
    </sheetView>
  </sheetViews>
  <sheetFormatPr defaultColWidth="9" defaultRowHeight="13.5" outlineLevelCol="7"/>
  <cols>
    <col min="1" max="1" width="4.5" customWidth="1"/>
    <col min="2" max="2" width="18.125" customWidth="1"/>
    <col min="3" max="3" width="11.75" style="117" customWidth="1"/>
    <col min="4" max="4" width="7.25" style="117" customWidth="1"/>
    <col min="5" max="6" width="13.875" style="94" customWidth="1"/>
    <col min="7" max="7" width="14.875" style="94" customWidth="1"/>
    <col min="8" max="8" width="18.25" customWidth="1"/>
  </cols>
  <sheetData>
    <row r="1" s="21" customFormat="1" ht="27" customHeight="1" spans="1:7">
      <c r="A1" s="21" t="s">
        <v>50</v>
      </c>
      <c r="C1" s="22"/>
      <c r="D1" s="22"/>
      <c r="E1" s="23"/>
      <c r="F1" s="23"/>
      <c r="G1" s="23"/>
    </row>
    <row r="2" s="21" customFormat="1" ht="42" customHeight="1" spans="1:8">
      <c r="A2" s="24" t="s">
        <v>45</v>
      </c>
      <c r="B2" s="24"/>
      <c r="C2" s="24"/>
      <c r="D2" s="24"/>
      <c r="E2" s="24"/>
      <c r="F2" s="24"/>
      <c r="G2" s="24"/>
      <c r="H2" s="24"/>
    </row>
    <row r="3" s="21" customFormat="1" ht="26.25" customHeight="1" spans="1:7">
      <c r="A3" s="21" t="s">
        <v>51</v>
      </c>
      <c r="C3" s="22"/>
      <c r="D3" s="22"/>
      <c r="E3" s="23"/>
      <c r="F3" s="23"/>
      <c r="G3" s="23"/>
    </row>
    <row r="4" s="21" customFormat="1" ht="26.25" customHeight="1" spans="1:7">
      <c r="A4" s="21" t="s">
        <v>52</v>
      </c>
      <c r="C4" s="22"/>
      <c r="D4" s="22"/>
      <c r="E4" s="23"/>
      <c r="F4" s="23"/>
      <c r="G4" s="23"/>
    </row>
    <row r="5" s="21" customFormat="1" ht="26.25" customHeight="1" spans="1:7">
      <c r="A5" s="21" t="s">
        <v>53</v>
      </c>
      <c r="C5" s="22"/>
      <c r="D5" s="22"/>
      <c r="E5" s="23"/>
      <c r="F5" s="23"/>
      <c r="G5" s="23"/>
    </row>
    <row r="6" s="21" customFormat="1" ht="32.25" customHeight="1" spans="1:8">
      <c r="A6" s="25" t="s">
        <v>2</v>
      </c>
      <c r="B6" s="26" t="s">
        <v>54</v>
      </c>
      <c r="C6" s="26" t="s">
        <v>55</v>
      </c>
      <c r="D6" s="26" t="s">
        <v>56</v>
      </c>
      <c r="E6" s="27" t="s">
        <v>57</v>
      </c>
      <c r="F6" s="27" t="s">
        <v>58</v>
      </c>
      <c r="G6" s="27" t="s">
        <v>59</v>
      </c>
      <c r="H6" s="28" t="s">
        <v>60</v>
      </c>
    </row>
    <row r="7" s="21" customFormat="1" ht="37.5" customHeight="1" spans="1:8">
      <c r="A7" s="29" t="s">
        <v>61</v>
      </c>
      <c r="B7" s="30" t="s">
        <v>62</v>
      </c>
      <c r="C7" s="31"/>
      <c r="D7" s="31"/>
      <c r="E7" s="32"/>
      <c r="F7" s="32">
        <f>SUM(F8:F22)</f>
        <v>823776.01</v>
      </c>
      <c r="G7" s="32">
        <f>SUM(G8:G22)</f>
        <v>820326.01</v>
      </c>
      <c r="H7" s="33"/>
    </row>
    <row r="8" s="21" customFormat="1" ht="37.5" customHeight="1" spans="1:8">
      <c r="A8" s="34">
        <v>1</v>
      </c>
      <c r="B8" s="12" t="s">
        <v>63</v>
      </c>
      <c r="C8" s="36" t="s">
        <v>64</v>
      </c>
      <c r="D8" s="36">
        <v>1</v>
      </c>
      <c r="E8" s="37">
        <v>24365.7</v>
      </c>
      <c r="F8" s="37">
        <f>D8*E8</f>
        <v>24365.7</v>
      </c>
      <c r="G8" s="37">
        <f t="shared" ref="G8:G21" si="0">D8*E8</f>
        <v>24365.7</v>
      </c>
      <c r="H8" s="136"/>
    </row>
    <row r="9" s="21" customFormat="1" ht="37.5" customHeight="1" spans="1:8">
      <c r="A9" s="34">
        <v>2</v>
      </c>
      <c r="B9" s="12" t="s">
        <v>65</v>
      </c>
      <c r="C9" s="36" t="s">
        <v>66</v>
      </c>
      <c r="D9" s="36">
        <v>29</v>
      </c>
      <c r="E9" s="37">
        <v>21258.12</v>
      </c>
      <c r="F9" s="37">
        <v>616485.43</v>
      </c>
      <c r="G9" s="37">
        <v>616485.43</v>
      </c>
      <c r="H9" s="136"/>
    </row>
    <row r="10" s="21" customFormat="1" ht="37.5" customHeight="1" spans="1:8">
      <c r="A10" s="140">
        <v>3</v>
      </c>
      <c r="B10" s="141" t="s">
        <v>67</v>
      </c>
      <c r="C10" s="142" t="s">
        <v>68</v>
      </c>
      <c r="D10" s="142">
        <v>1</v>
      </c>
      <c r="E10" s="143">
        <v>8930.88</v>
      </c>
      <c r="F10" s="37">
        <f t="shared" ref="F10:F22" si="1">D10*E10</f>
        <v>8930.88</v>
      </c>
      <c r="G10" s="143">
        <f t="shared" si="0"/>
        <v>8930.88</v>
      </c>
      <c r="H10" s="136"/>
    </row>
    <row r="11" s="21" customFormat="1" ht="37.5" customHeight="1" spans="1:8">
      <c r="A11" s="34">
        <v>4</v>
      </c>
      <c r="B11" s="12" t="s">
        <v>69</v>
      </c>
      <c r="C11" s="36" t="s">
        <v>70</v>
      </c>
      <c r="D11" s="36">
        <v>1</v>
      </c>
      <c r="E11" s="37">
        <v>834</v>
      </c>
      <c r="F11" s="37">
        <f t="shared" si="1"/>
        <v>834</v>
      </c>
      <c r="G11" s="37">
        <f t="shared" si="0"/>
        <v>834</v>
      </c>
      <c r="H11" s="136"/>
    </row>
    <row r="12" s="21" customFormat="1" ht="37.5" customHeight="1" spans="1:8">
      <c r="A12" s="34">
        <v>5</v>
      </c>
      <c r="B12" s="12" t="s">
        <v>71</v>
      </c>
      <c r="C12" s="36" t="s">
        <v>72</v>
      </c>
      <c r="D12" s="36">
        <v>300</v>
      </c>
      <c r="E12" s="37">
        <v>5.5</v>
      </c>
      <c r="F12" s="37">
        <f t="shared" si="1"/>
        <v>1650</v>
      </c>
      <c r="G12" s="37">
        <f t="shared" si="0"/>
        <v>1650</v>
      </c>
      <c r="H12" s="136"/>
    </row>
    <row r="13" s="21" customFormat="1" ht="37.5" customHeight="1" spans="1:8">
      <c r="A13" s="34">
        <v>6</v>
      </c>
      <c r="B13" s="12" t="s">
        <v>73</v>
      </c>
      <c r="C13" s="36" t="s">
        <v>74</v>
      </c>
      <c r="D13" s="36">
        <v>1</v>
      </c>
      <c r="E13" s="37">
        <v>16800</v>
      </c>
      <c r="F13" s="37">
        <f t="shared" si="1"/>
        <v>16800</v>
      </c>
      <c r="G13" s="37">
        <f t="shared" si="0"/>
        <v>16800</v>
      </c>
      <c r="H13" s="136"/>
    </row>
    <row r="14" s="21" customFormat="1" ht="37.5" customHeight="1" spans="1:8">
      <c r="A14" s="34">
        <v>7</v>
      </c>
      <c r="B14" s="12" t="s">
        <v>75</v>
      </c>
      <c r="C14" s="36" t="s">
        <v>76</v>
      </c>
      <c r="D14" s="36">
        <v>1</v>
      </c>
      <c r="E14" s="37">
        <v>800</v>
      </c>
      <c r="F14" s="37">
        <f t="shared" si="1"/>
        <v>800</v>
      </c>
      <c r="G14" s="37">
        <f t="shared" si="0"/>
        <v>800</v>
      </c>
      <c r="H14" s="136"/>
    </row>
    <row r="15" s="21" customFormat="1" ht="37.5" customHeight="1" spans="1:8">
      <c r="A15" s="34">
        <v>8</v>
      </c>
      <c r="B15" s="12" t="s">
        <v>77</v>
      </c>
      <c r="C15" s="36" t="s">
        <v>76</v>
      </c>
      <c r="D15" s="36">
        <v>10</v>
      </c>
      <c r="E15" s="37">
        <v>1530</v>
      </c>
      <c r="F15" s="37">
        <f t="shared" si="1"/>
        <v>15300</v>
      </c>
      <c r="G15" s="37">
        <f t="shared" si="0"/>
        <v>15300</v>
      </c>
      <c r="H15" s="136"/>
    </row>
    <row r="16" s="21" customFormat="1" ht="37.5" customHeight="1" spans="1:8">
      <c r="A16" s="34">
        <v>9</v>
      </c>
      <c r="B16" s="12" t="s">
        <v>78</v>
      </c>
      <c r="C16" s="36" t="s">
        <v>76</v>
      </c>
      <c r="D16" s="36">
        <v>2</v>
      </c>
      <c r="E16" s="37">
        <v>580</v>
      </c>
      <c r="F16" s="37">
        <f t="shared" si="1"/>
        <v>1160</v>
      </c>
      <c r="G16" s="37">
        <f t="shared" si="0"/>
        <v>1160</v>
      </c>
      <c r="H16" s="136"/>
    </row>
    <row r="17" s="21" customFormat="1" ht="37.5" customHeight="1" spans="1:8">
      <c r="A17" s="34">
        <v>10</v>
      </c>
      <c r="B17" s="12" t="s">
        <v>79</v>
      </c>
      <c r="C17" s="36" t="s">
        <v>76</v>
      </c>
      <c r="D17" s="36">
        <v>15</v>
      </c>
      <c r="E17" s="37">
        <v>420</v>
      </c>
      <c r="F17" s="37">
        <f t="shared" si="1"/>
        <v>6300</v>
      </c>
      <c r="G17" s="37">
        <f t="shared" si="0"/>
        <v>6300</v>
      </c>
      <c r="H17" s="136"/>
    </row>
    <row r="18" s="21" customFormat="1" ht="37.5" customHeight="1" spans="1:8">
      <c r="A18" s="34">
        <v>11</v>
      </c>
      <c r="B18" s="12" t="s">
        <v>80</v>
      </c>
      <c r="C18" s="36" t="s">
        <v>76</v>
      </c>
      <c r="D18" s="36">
        <v>2</v>
      </c>
      <c r="E18" s="37">
        <v>70</v>
      </c>
      <c r="F18" s="37">
        <f t="shared" si="1"/>
        <v>140</v>
      </c>
      <c r="G18" s="37">
        <f t="shared" si="0"/>
        <v>140</v>
      </c>
      <c r="H18" s="136"/>
    </row>
    <row r="19" s="21" customFormat="1" ht="37.5" customHeight="1" spans="1:8">
      <c r="A19" s="34">
        <v>12</v>
      </c>
      <c r="B19" s="12" t="s">
        <v>81</v>
      </c>
      <c r="C19" s="36" t="s">
        <v>82</v>
      </c>
      <c r="D19" s="36">
        <v>60</v>
      </c>
      <c r="E19" s="37">
        <v>85</v>
      </c>
      <c r="F19" s="37">
        <f t="shared" si="1"/>
        <v>5100</v>
      </c>
      <c r="G19" s="37">
        <f t="shared" si="0"/>
        <v>5100</v>
      </c>
      <c r="H19" s="136"/>
    </row>
    <row r="20" s="21" customFormat="1" ht="37.5" customHeight="1" spans="1:8">
      <c r="A20" s="34">
        <v>13</v>
      </c>
      <c r="B20" s="12" t="s">
        <v>83</v>
      </c>
      <c r="C20" s="36"/>
      <c r="D20" s="36">
        <v>1</v>
      </c>
      <c r="E20" s="37">
        <v>6660</v>
      </c>
      <c r="F20" s="37">
        <f t="shared" si="1"/>
        <v>6660</v>
      </c>
      <c r="G20" s="37">
        <f t="shared" si="0"/>
        <v>6660</v>
      </c>
      <c r="H20" s="136"/>
    </row>
    <row r="21" s="21" customFormat="1" ht="37.5" customHeight="1" spans="1:8">
      <c r="A21" s="34">
        <v>14</v>
      </c>
      <c r="B21" s="12" t="s">
        <v>84</v>
      </c>
      <c r="C21" s="36"/>
      <c r="D21" s="36">
        <v>1</v>
      </c>
      <c r="E21" s="37">
        <v>113000</v>
      </c>
      <c r="F21" s="37">
        <f t="shared" si="1"/>
        <v>113000</v>
      </c>
      <c r="G21" s="37">
        <f t="shared" si="0"/>
        <v>113000</v>
      </c>
      <c r="H21" s="136"/>
    </row>
    <row r="22" s="21" customFormat="1" ht="61.5" customHeight="1" spans="1:8">
      <c r="A22" s="140">
        <v>15</v>
      </c>
      <c r="B22" s="12" t="s">
        <v>85</v>
      </c>
      <c r="C22" s="36"/>
      <c r="D22" s="36">
        <v>1</v>
      </c>
      <c r="E22" s="37">
        <v>6250</v>
      </c>
      <c r="F22" s="37">
        <f t="shared" si="1"/>
        <v>6250</v>
      </c>
      <c r="G22" s="37">
        <v>2800</v>
      </c>
      <c r="H22" s="38" t="s">
        <v>86</v>
      </c>
    </row>
    <row r="23" s="21" customFormat="1" ht="37.5" customHeight="1" spans="1:8">
      <c r="A23" s="29" t="s">
        <v>87</v>
      </c>
      <c r="B23" s="30" t="s">
        <v>88</v>
      </c>
      <c r="C23" s="31"/>
      <c r="D23" s="31"/>
      <c r="E23" s="32"/>
      <c r="F23" s="32">
        <f>F24</f>
        <v>1699966.02</v>
      </c>
      <c r="G23" s="32">
        <f>G24</f>
        <v>1699966.02</v>
      </c>
      <c r="H23" s="33"/>
    </row>
    <row r="24" s="21" customFormat="1" ht="63" customHeight="1" spans="1:8">
      <c r="A24" s="34">
        <v>1</v>
      </c>
      <c r="B24" s="35" t="s">
        <v>89</v>
      </c>
      <c r="C24" s="36"/>
      <c r="D24" s="36"/>
      <c r="E24" s="37"/>
      <c r="F24" s="37">
        <v>1699966.02</v>
      </c>
      <c r="G24" s="37">
        <v>1699966.02</v>
      </c>
      <c r="H24" s="38" t="s">
        <v>90</v>
      </c>
    </row>
    <row r="25" s="21" customFormat="1" ht="37.5" customHeight="1" spans="1:8">
      <c r="A25" s="135"/>
      <c r="B25" s="12"/>
      <c r="C25" s="36"/>
      <c r="D25" s="36"/>
      <c r="E25" s="37"/>
      <c r="F25" s="37"/>
      <c r="G25" s="37"/>
      <c r="H25" s="136"/>
    </row>
    <row r="26" s="21" customFormat="1" ht="37.5" customHeight="1" spans="1:8">
      <c r="A26" s="39"/>
      <c r="B26" s="40" t="s">
        <v>49</v>
      </c>
      <c r="C26" s="41"/>
      <c r="D26" s="41"/>
      <c r="E26" s="42"/>
      <c r="F26" s="42">
        <f>F7+F23</f>
        <v>2523742.03</v>
      </c>
      <c r="G26" s="42">
        <f>G7+G23</f>
        <v>2520292.03</v>
      </c>
      <c r="H26" s="144"/>
    </row>
    <row r="27" s="21" customFormat="1" ht="20.25" customHeight="1" spans="3:7">
      <c r="C27" s="22"/>
      <c r="D27" s="22"/>
      <c r="E27" s="23"/>
      <c r="F27" s="23"/>
      <c r="G27" s="23"/>
    </row>
    <row r="28" s="21" customFormat="1" ht="20.25" customHeight="1" spans="3:7">
      <c r="C28" s="22"/>
      <c r="D28" s="22"/>
      <c r="E28" s="23"/>
      <c r="F28" s="23"/>
      <c r="G28" s="23"/>
    </row>
    <row r="29" s="21" customFormat="1" ht="20.25" customHeight="1" spans="3:7">
      <c r="C29" s="22"/>
      <c r="D29" s="22"/>
      <c r="E29" s="23"/>
      <c r="F29" s="23"/>
      <c r="G29" s="23"/>
    </row>
    <row r="30" s="21" customFormat="1" ht="20.25" customHeight="1" spans="3:7">
      <c r="C30" s="22"/>
      <c r="D30" s="22"/>
      <c r="E30" s="23"/>
      <c r="F30" s="23"/>
      <c r="G30" s="23"/>
    </row>
    <row r="31" s="21" customFormat="1" ht="20.25" customHeight="1" spans="3:7">
      <c r="C31" s="22"/>
      <c r="D31" s="22"/>
      <c r="E31" s="23"/>
      <c r="F31" s="23"/>
      <c r="G31" s="23"/>
    </row>
    <row r="32" s="21" customFormat="1" ht="20.25" customHeight="1" spans="3:7">
      <c r="C32" s="22"/>
      <c r="D32" s="22"/>
      <c r="E32" s="23"/>
      <c r="F32" s="23"/>
      <c r="G32" s="23"/>
    </row>
    <row r="33" s="21" customFormat="1" ht="20.25" customHeight="1" spans="3:7">
      <c r="C33" s="22"/>
      <c r="D33" s="22"/>
      <c r="E33" s="23"/>
      <c r="F33" s="23"/>
      <c r="G33" s="23"/>
    </row>
    <row r="34" s="21" customFormat="1" ht="20.25" customHeight="1" spans="3:7">
      <c r="C34" s="22"/>
      <c r="D34" s="22"/>
      <c r="E34" s="23"/>
      <c r="F34" s="23"/>
      <c r="G34" s="23"/>
    </row>
    <row r="35" s="21" customFormat="1" ht="20.25" customHeight="1" spans="3:7">
      <c r="C35" s="22"/>
      <c r="D35" s="22"/>
      <c r="E35" s="23"/>
      <c r="F35" s="23"/>
      <c r="G35" s="23"/>
    </row>
    <row r="36" s="21" customFormat="1" ht="20.25" customHeight="1" spans="3:7">
      <c r="C36" s="22"/>
      <c r="D36" s="22"/>
      <c r="E36" s="23"/>
      <c r="F36" s="23"/>
      <c r="G36" s="23"/>
    </row>
  </sheetData>
  <mergeCells count="1">
    <mergeCell ref="A2:H2"/>
  </mergeCells>
  <pageMargins left="0.7" right="0.7" top="0.75" bottom="0.75" header="0.3" footer="0.3"/>
  <pageSetup paperSize="9" scale="83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0"/>
  <sheetViews>
    <sheetView topLeftCell="A94" workbookViewId="0">
      <selection activeCell="B68" sqref="B68"/>
    </sheetView>
  </sheetViews>
  <sheetFormatPr defaultColWidth="9" defaultRowHeight="13.5" outlineLevelCol="6"/>
  <cols>
    <col min="2" max="2" width="29.75" customWidth="1"/>
    <col min="3" max="3" width="10.75" customWidth="1"/>
    <col min="5" max="5" width="15.125" customWidth="1"/>
    <col min="6" max="6" width="13.875" customWidth="1"/>
    <col min="7" max="7" width="30.75" customWidth="1"/>
  </cols>
  <sheetData>
    <row r="1" s="21" customFormat="1" ht="27" customHeight="1" spans="1:5">
      <c r="A1" s="21" t="s">
        <v>91</v>
      </c>
      <c r="C1" s="22"/>
      <c r="D1" s="22"/>
      <c r="E1" s="23"/>
    </row>
    <row r="2" s="21" customFormat="1" ht="42" customHeight="1" spans="1:6">
      <c r="A2" s="24" t="s">
        <v>45</v>
      </c>
      <c r="B2" s="24"/>
      <c r="C2" s="24"/>
      <c r="D2" s="24"/>
      <c r="E2" s="24"/>
      <c r="F2" s="24"/>
    </row>
    <row r="3" s="21" customFormat="1" ht="26.25" customHeight="1" spans="1:5">
      <c r="A3" s="21" t="s">
        <v>92</v>
      </c>
      <c r="C3" s="22"/>
      <c r="D3" s="22"/>
      <c r="E3" s="23"/>
    </row>
    <row r="4" s="21" customFormat="1" ht="26.25" customHeight="1" spans="1:5">
      <c r="A4" s="21" t="s">
        <v>93</v>
      </c>
      <c r="C4" s="22"/>
      <c r="D4" s="22"/>
      <c r="E4" s="23"/>
    </row>
    <row r="5" s="21" customFormat="1" ht="26.25" customHeight="1" spans="1:5">
      <c r="A5" s="21" t="s">
        <v>94</v>
      </c>
      <c r="C5" s="22"/>
      <c r="D5" s="22"/>
      <c r="E5" s="23"/>
    </row>
    <row r="6" ht="27" spans="1:7">
      <c r="A6" s="25" t="s">
        <v>2</v>
      </c>
      <c r="B6" s="26" t="s">
        <v>54</v>
      </c>
      <c r="C6" s="26" t="s">
        <v>55</v>
      </c>
      <c r="D6" s="26" t="s">
        <v>56</v>
      </c>
      <c r="E6" s="27" t="s">
        <v>95</v>
      </c>
      <c r="F6" s="27" t="s">
        <v>59</v>
      </c>
      <c r="G6" s="28" t="s">
        <v>60</v>
      </c>
    </row>
    <row r="7" ht="23.25" customHeight="1" spans="1:7">
      <c r="A7" s="29" t="s">
        <v>61</v>
      </c>
      <c r="B7" s="30" t="s">
        <v>62</v>
      </c>
      <c r="C7" s="31"/>
      <c r="D7" s="31"/>
      <c r="E7" s="32">
        <f>SUM(E8:E83)</f>
        <v>647047.86</v>
      </c>
      <c r="F7" s="32">
        <f>SUM(F8:F83)</f>
        <v>630751.93</v>
      </c>
      <c r="G7" s="33"/>
    </row>
    <row r="8" s="137" customFormat="1" ht="38.25" customHeight="1" spans="1:7">
      <c r="A8" s="101"/>
      <c r="B8" s="102" t="s">
        <v>96</v>
      </c>
      <c r="C8" s="138"/>
      <c r="D8" s="138"/>
      <c r="E8" s="104">
        <v>322.49</v>
      </c>
      <c r="F8" s="104">
        <v>322.49</v>
      </c>
      <c r="G8" s="105"/>
    </row>
    <row r="9" s="137" customFormat="1" ht="38.25" customHeight="1" spans="1:7">
      <c r="A9" s="101"/>
      <c r="B9" s="102" t="s">
        <v>96</v>
      </c>
      <c r="C9" s="138"/>
      <c r="D9" s="138"/>
      <c r="E9" s="104">
        <v>237.3</v>
      </c>
      <c r="F9" s="104">
        <v>237.3</v>
      </c>
      <c r="G9" s="105"/>
    </row>
    <row r="10" s="137" customFormat="1" ht="38.25" customHeight="1" spans="1:7">
      <c r="A10" s="101"/>
      <c r="B10" s="102" t="s">
        <v>97</v>
      </c>
      <c r="C10" s="138"/>
      <c r="D10" s="138">
        <v>1</v>
      </c>
      <c r="E10" s="104">
        <v>114.99</v>
      </c>
      <c r="F10" s="104">
        <v>114.99</v>
      </c>
      <c r="G10" s="105"/>
    </row>
    <row r="11" s="137" customFormat="1" ht="38.25" customHeight="1" spans="1:7">
      <c r="A11" s="101"/>
      <c r="B11" s="102" t="s">
        <v>98</v>
      </c>
      <c r="C11" s="138"/>
      <c r="D11" s="138"/>
      <c r="E11" s="104">
        <v>221.4</v>
      </c>
      <c r="F11" s="104">
        <v>221.4</v>
      </c>
      <c r="G11" s="105"/>
    </row>
    <row r="12" s="137" customFormat="1" ht="38.25" customHeight="1" spans="1:7">
      <c r="A12" s="101"/>
      <c r="B12" s="102" t="s">
        <v>99</v>
      </c>
      <c r="C12" s="138"/>
      <c r="D12" s="138">
        <v>1</v>
      </c>
      <c r="E12" s="104">
        <v>1299</v>
      </c>
      <c r="F12" s="104">
        <v>1299</v>
      </c>
      <c r="G12" s="105"/>
    </row>
    <row r="13" s="137" customFormat="1" ht="38.25" customHeight="1" spans="1:7">
      <c r="A13" s="101"/>
      <c r="B13" s="102" t="s">
        <v>100</v>
      </c>
      <c r="C13" s="138"/>
      <c r="D13" s="138">
        <v>8</v>
      </c>
      <c r="E13" s="104">
        <v>712</v>
      </c>
      <c r="F13" s="104">
        <v>712</v>
      </c>
      <c r="G13" s="105"/>
    </row>
    <row r="14" s="137" customFormat="1" ht="38.25" customHeight="1" spans="1:7">
      <c r="A14" s="101"/>
      <c r="B14" s="102" t="s">
        <v>101</v>
      </c>
      <c r="C14" s="138"/>
      <c r="D14" s="138">
        <v>2</v>
      </c>
      <c r="E14" s="104">
        <v>2937.98</v>
      </c>
      <c r="F14" s="104">
        <v>2937.98</v>
      </c>
      <c r="G14" s="105"/>
    </row>
    <row r="15" s="137" customFormat="1" ht="38.25" customHeight="1" spans="1:7">
      <c r="A15" s="101"/>
      <c r="B15" s="102" t="s">
        <v>102</v>
      </c>
      <c r="C15" s="138"/>
      <c r="D15" s="138">
        <v>2</v>
      </c>
      <c r="E15" s="104">
        <v>2798</v>
      </c>
      <c r="F15" s="104"/>
      <c r="G15" s="105" t="s">
        <v>103</v>
      </c>
    </row>
    <row r="16" s="137" customFormat="1" ht="38.25" customHeight="1" spans="1:7">
      <c r="A16" s="101"/>
      <c r="B16" s="102" t="s">
        <v>104</v>
      </c>
      <c r="C16" s="138"/>
      <c r="D16" s="138">
        <v>4</v>
      </c>
      <c r="E16" s="104">
        <v>203.98</v>
      </c>
      <c r="F16" s="104">
        <v>203.98</v>
      </c>
      <c r="G16" s="105"/>
    </row>
    <row r="17" s="137" customFormat="1" ht="38.25" customHeight="1" spans="1:7">
      <c r="A17" s="101"/>
      <c r="B17" s="102" t="s">
        <v>101</v>
      </c>
      <c r="C17" s="138"/>
      <c r="D17" s="138">
        <v>2</v>
      </c>
      <c r="E17" s="104">
        <v>2937.99</v>
      </c>
      <c r="F17" s="104">
        <v>2937.99</v>
      </c>
      <c r="G17" s="105"/>
    </row>
    <row r="18" s="137" customFormat="1" ht="38.25" customHeight="1" spans="1:7">
      <c r="A18" s="101"/>
      <c r="B18" s="102" t="s">
        <v>105</v>
      </c>
      <c r="C18" s="138"/>
      <c r="D18" s="138">
        <v>3</v>
      </c>
      <c r="E18" s="104">
        <v>2933.99</v>
      </c>
      <c r="F18" s="104">
        <v>2933.99</v>
      </c>
      <c r="G18" s="105"/>
    </row>
    <row r="19" s="137" customFormat="1" ht="38.25" customHeight="1" spans="1:7">
      <c r="A19" s="101"/>
      <c r="B19" s="102" t="s">
        <v>106</v>
      </c>
      <c r="C19" s="138"/>
      <c r="D19" s="138">
        <v>2</v>
      </c>
      <c r="E19" s="104">
        <v>2597.93</v>
      </c>
      <c r="F19" s="104"/>
      <c r="G19" s="105" t="s">
        <v>103</v>
      </c>
    </row>
    <row r="20" s="137" customFormat="1" ht="38.25" customHeight="1" spans="1:7">
      <c r="A20" s="101"/>
      <c r="B20" s="102" t="s">
        <v>107</v>
      </c>
      <c r="C20" s="138"/>
      <c r="D20" s="138">
        <v>1</v>
      </c>
      <c r="E20" s="104">
        <v>598.75</v>
      </c>
      <c r="F20" s="104">
        <v>598.75</v>
      </c>
      <c r="G20" s="105"/>
    </row>
    <row r="21" s="137" customFormat="1" ht="38.25" customHeight="1" spans="1:7">
      <c r="A21" s="101"/>
      <c r="B21" s="102" t="s">
        <v>108</v>
      </c>
      <c r="C21" s="138"/>
      <c r="D21" s="138">
        <v>3</v>
      </c>
      <c r="E21" s="104">
        <v>3297</v>
      </c>
      <c r="F21" s="104">
        <v>3297</v>
      </c>
      <c r="G21" s="105"/>
    </row>
    <row r="22" s="137" customFormat="1" ht="38.25" customHeight="1" spans="1:7">
      <c r="A22" s="101"/>
      <c r="B22" s="102" t="s">
        <v>109</v>
      </c>
      <c r="C22" s="138"/>
      <c r="D22" s="138">
        <v>1</v>
      </c>
      <c r="E22" s="104">
        <v>919</v>
      </c>
      <c r="F22" s="104" t="s">
        <v>48</v>
      </c>
      <c r="G22" s="105" t="s">
        <v>103</v>
      </c>
    </row>
    <row r="23" s="137" customFormat="1" ht="46.5" customHeight="1" spans="1:7">
      <c r="A23" s="101"/>
      <c r="B23" s="102" t="s">
        <v>110</v>
      </c>
      <c r="C23" s="138"/>
      <c r="D23" s="138"/>
      <c r="E23" s="104">
        <v>2475</v>
      </c>
      <c r="F23" s="104">
        <v>2475</v>
      </c>
      <c r="G23" s="105"/>
    </row>
    <row r="24" s="137" customFormat="1" ht="38.25" customHeight="1" spans="1:7">
      <c r="A24" s="101"/>
      <c r="B24" s="102" t="s">
        <v>111</v>
      </c>
      <c r="C24" s="138"/>
      <c r="D24" s="138"/>
      <c r="E24" s="104">
        <v>4819</v>
      </c>
      <c r="F24" s="104">
        <v>4819</v>
      </c>
      <c r="G24" s="105"/>
    </row>
    <row r="25" s="137" customFormat="1" ht="38.25" customHeight="1" spans="1:7">
      <c r="A25" s="101"/>
      <c r="B25" s="102" t="s">
        <v>112</v>
      </c>
      <c r="C25" s="138"/>
      <c r="D25" s="138">
        <v>2</v>
      </c>
      <c r="E25" s="104">
        <v>1898</v>
      </c>
      <c r="F25" s="104">
        <v>1898</v>
      </c>
      <c r="G25" s="105"/>
    </row>
    <row r="26" s="137" customFormat="1" ht="38.25" customHeight="1" spans="1:7">
      <c r="A26" s="101"/>
      <c r="B26" s="102" t="s">
        <v>113</v>
      </c>
      <c r="C26" s="138"/>
      <c r="D26" s="138">
        <v>2</v>
      </c>
      <c r="E26" s="104">
        <v>177.99</v>
      </c>
      <c r="F26" s="104">
        <v>177.99</v>
      </c>
      <c r="G26" s="105"/>
    </row>
    <row r="27" s="137" customFormat="1" ht="38.25" customHeight="1" spans="1:7">
      <c r="A27" s="101"/>
      <c r="B27" s="102" t="s">
        <v>114</v>
      </c>
      <c r="C27" s="138"/>
      <c r="D27" s="138">
        <v>6</v>
      </c>
      <c r="E27" s="104">
        <v>1470</v>
      </c>
      <c r="F27" s="104">
        <v>1470</v>
      </c>
      <c r="G27" s="105"/>
    </row>
    <row r="28" s="137" customFormat="1" ht="38.25" customHeight="1" spans="1:7">
      <c r="A28" s="101"/>
      <c r="B28" s="102" t="s">
        <v>115</v>
      </c>
      <c r="C28" s="138"/>
      <c r="D28" s="138"/>
      <c r="E28" s="104">
        <v>3009</v>
      </c>
      <c r="F28" s="104">
        <v>3009</v>
      </c>
      <c r="G28" s="105"/>
    </row>
    <row r="29" s="137" customFormat="1" ht="38.25" customHeight="1" spans="1:7">
      <c r="A29" s="101"/>
      <c r="B29" s="102" t="s">
        <v>116</v>
      </c>
      <c r="C29" s="138"/>
      <c r="D29" s="138">
        <v>1</v>
      </c>
      <c r="E29" s="104">
        <v>6729</v>
      </c>
      <c r="F29" s="104">
        <v>6729</v>
      </c>
      <c r="G29" s="105"/>
    </row>
    <row r="30" s="137" customFormat="1" ht="38.25" customHeight="1" spans="1:7">
      <c r="A30" s="101"/>
      <c r="B30" s="102" t="s">
        <v>117</v>
      </c>
      <c r="C30" s="138"/>
      <c r="D30" s="138"/>
      <c r="E30" s="104">
        <v>3799</v>
      </c>
      <c r="F30" s="104">
        <v>3799</v>
      </c>
      <c r="G30" s="105"/>
    </row>
    <row r="31" s="137" customFormat="1" ht="38.25" customHeight="1" spans="1:7">
      <c r="A31" s="101"/>
      <c r="B31" s="102" t="s">
        <v>117</v>
      </c>
      <c r="C31" s="138"/>
      <c r="D31" s="138"/>
      <c r="E31" s="104">
        <v>3899</v>
      </c>
      <c r="F31" s="104">
        <v>3899</v>
      </c>
      <c r="G31" s="105"/>
    </row>
    <row r="32" s="137" customFormat="1" ht="38.25" customHeight="1" spans="1:7">
      <c r="A32" s="101"/>
      <c r="B32" s="102" t="s">
        <v>117</v>
      </c>
      <c r="C32" s="138"/>
      <c r="D32" s="138"/>
      <c r="E32" s="104">
        <v>3899</v>
      </c>
      <c r="F32" s="104">
        <v>3899</v>
      </c>
      <c r="G32" s="105"/>
    </row>
    <row r="33" s="137" customFormat="1" ht="38.25" customHeight="1" spans="1:7">
      <c r="A33" s="101"/>
      <c r="B33" s="102" t="s">
        <v>118</v>
      </c>
      <c r="C33" s="138"/>
      <c r="D33" s="138"/>
      <c r="E33" s="104">
        <v>3299</v>
      </c>
      <c r="F33" s="104">
        <v>3299</v>
      </c>
      <c r="G33" s="105"/>
    </row>
    <row r="34" s="137" customFormat="1" ht="38.25" customHeight="1" spans="1:7">
      <c r="A34" s="101"/>
      <c r="B34" s="102" t="s">
        <v>117</v>
      </c>
      <c r="C34" s="138"/>
      <c r="D34" s="138"/>
      <c r="E34" s="104">
        <v>3999</v>
      </c>
      <c r="F34" s="104">
        <v>3999</v>
      </c>
      <c r="G34" s="105"/>
    </row>
    <row r="35" s="137" customFormat="1" ht="38.25" customHeight="1" spans="1:7">
      <c r="A35" s="101"/>
      <c r="B35" s="102" t="s">
        <v>119</v>
      </c>
      <c r="C35" s="138"/>
      <c r="D35" s="138">
        <v>1</v>
      </c>
      <c r="E35" s="104">
        <v>2799</v>
      </c>
      <c r="F35" s="104">
        <v>2799</v>
      </c>
      <c r="G35" s="105"/>
    </row>
    <row r="36" s="137" customFormat="1" ht="38.25" customHeight="1" spans="1:7">
      <c r="A36" s="101"/>
      <c r="B36" s="102" t="s">
        <v>119</v>
      </c>
      <c r="C36" s="138"/>
      <c r="D36" s="138">
        <v>2</v>
      </c>
      <c r="E36" s="104">
        <v>5587</v>
      </c>
      <c r="F36" s="104">
        <v>5587</v>
      </c>
      <c r="G36" s="105"/>
    </row>
    <row r="37" s="137" customFormat="1" ht="38.25" customHeight="1" spans="1:7">
      <c r="A37" s="101"/>
      <c r="B37" s="102" t="s">
        <v>119</v>
      </c>
      <c r="C37" s="138"/>
      <c r="D37" s="138">
        <v>2</v>
      </c>
      <c r="E37" s="104">
        <v>5747</v>
      </c>
      <c r="F37" s="104">
        <v>5747</v>
      </c>
      <c r="G37" s="105"/>
    </row>
    <row r="38" s="137" customFormat="1" ht="38.25" customHeight="1" spans="1:7">
      <c r="A38" s="101"/>
      <c r="B38" s="102" t="s">
        <v>120</v>
      </c>
      <c r="C38" s="138"/>
      <c r="D38" s="138">
        <v>7</v>
      </c>
      <c r="E38" s="104">
        <v>903</v>
      </c>
      <c r="F38" s="104">
        <v>903</v>
      </c>
      <c r="G38" s="105"/>
    </row>
    <row r="39" s="137" customFormat="1" ht="38.25" customHeight="1" spans="1:7">
      <c r="A39" s="101"/>
      <c r="B39" s="102" t="s">
        <v>121</v>
      </c>
      <c r="C39" s="138"/>
      <c r="D39" s="138"/>
      <c r="E39" s="104">
        <v>1052</v>
      </c>
      <c r="F39" s="104">
        <v>1052</v>
      </c>
      <c r="G39" s="105"/>
    </row>
    <row r="40" s="137" customFormat="1" ht="38.25" customHeight="1" spans="1:7">
      <c r="A40" s="101"/>
      <c r="B40" s="102" t="s">
        <v>120</v>
      </c>
      <c r="C40" s="138"/>
      <c r="D40" s="138">
        <v>1</v>
      </c>
      <c r="E40" s="104">
        <v>109</v>
      </c>
      <c r="F40" s="104">
        <v>109</v>
      </c>
      <c r="G40" s="105"/>
    </row>
    <row r="41" s="137" customFormat="1" ht="38.25" customHeight="1" spans="1:7">
      <c r="A41" s="101"/>
      <c r="B41" s="102" t="s">
        <v>122</v>
      </c>
      <c r="C41" s="138"/>
      <c r="D41" s="138">
        <v>4</v>
      </c>
      <c r="E41" s="104">
        <v>3398</v>
      </c>
      <c r="F41" s="104">
        <v>3398</v>
      </c>
      <c r="G41" s="105"/>
    </row>
    <row r="42" s="137" customFormat="1" ht="38.25" customHeight="1" spans="1:7">
      <c r="A42" s="101"/>
      <c r="B42" s="102" t="s">
        <v>123</v>
      </c>
      <c r="C42" s="138"/>
      <c r="D42" s="138">
        <v>20</v>
      </c>
      <c r="E42" s="104">
        <v>60000</v>
      </c>
      <c r="F42" s="104">
        <v>60000</v>
      </c>
      <c r="G42" s="105"/>
    </row>
    <row r="43" s="137" customFormat="1" ht="38.25" customHeight="1" spans="1:7">
      <c r="A43" s="101"/>
      <c r="B43" s="102" t="s">
        <v>124</v>
      </c>
      <c r="C43" s="138"/>
      <c r="D43" s="138">
        <v>5</v>
      </c>
      <c r="E43" s="104">
        <v>5975</v>
      </c>
      <c r="F43" s="104">
        <v>5975</v>
      </c>
      <c r="G43" s="105"/>
    </row>
    <row r="44" s="137" customFormat="1" ht="38.25" customHeight="1" spans="1:7">
      <c r="A44" s="101"/>
      <c r="B44" s="102" t="s">
        <v>125</v>
      </c>
      <c r="C44" s="138"/>
      <c r="D44" s="138"/>
      <c r="E44" s="104">
        <v>83000</v>
      </c>
      <c r="F44" s="104">
        <v>83000</v>
      </c>
      <c r="G44" s="105"/>
    </row>
    <row r="45" s="137" customFormat="1" ht="38.25" customHeight="1" spans="1:7">
      <c r="A45" s="101"/>
      <c r="B45" s="102" t="s">
        <v>126</v>
      </c>
      <c r="C45" s="138"/>
      <c r="D45" s="138"/>
      <c r="E45" s="104">
        <v>55800</v>
      </c>
      <c r="F45" s="104">
        <v>55800</v>
      </c>
      <c r="G45" s="105"/>
    </row>
    <row r="46" s="137" customFormat="1" ht="38.25" customHeight="1" spans="1:7">
      <c r="A46" s="101"/>
      <c r="B46" s="102" t="s">
        <v>127</v>
      </c>
      <c r="C46" s="138"/>
      <c r="D46" s="138"/>
      <c r="E46" s="104">
        <v>38600</v>
      </c>
      <c r="F46" s="104">
        <v>38600</v>
      </c>
      <c r="G46" s="105"/>
    </row>
    <row r="47" s="137" customFormat="1" ht="38.25" customHeight="1" spans="1:7">
      <c r="A47" s="101"/>
      <c r="B47" s="102" t="s">
        <v>128</v>
      </c>
      <c r="C47" s="138"/>
      <c r="D47" s="138">
        <v>2</v>
      </c>
      <c r="E47" s="104">
        <v>21400</v>
      </c>
      <c r="F47" s="104">
        <v>21400</v>
      </c>
      <c r="G47" s="105"/>
    </row>
    <row r="48" s="137" customFormat="1" ht="38.25" customHeight="1" spans="1:7">
      <c r="A48" s="101"/>
      <c r="B48" s="102" t="s">
        <v>129</v>
      </c>
      <c r="C48" s="138"/>
      <c r="D48" s="138">
        <v>2</v>
      </c>
      <c r="E48" s="104">
        <v>2878</v>
      </c>
      <c r="F48" s="104">
        <v>2878</v>
      </c>
      <c r="G48" s="105"/>
    </row>
    <row r="49" s="137" customFormat="1" ht="38.25" customHeight="1" spans="1:7">
      <c r="A49" s="101"/>
      <c r="B49" s="102" t="s">
        <v>129</v>
      </c>
      <c r="C49" s="138"/>
      <c r="D49" s="138">
        <v>2</v>
      </c>
      <c r="E49" s="104">
        <v>2878</v>
      </c>
      <c r="F49" s="104">
        <v>2878</v>
      </c>
      <c r="G49" s="105"/>
    </row>
    <row r="50" s="137" customFormat="1" ht="38.25" customHeight="1" spans="1:7">
      <c r="A50" s="101"/>
      <c r="B50" s="102" t="s">
        <v>130</v>
      </c>
      <c r="C50" s="138"/>
      <c r="D50" s="138">
        <v>1</v>
      </c>
      <c r="E50" s="104">
        <v>1158</v>
      </c>
      <c r="F50" s="104" t="s">
        <v>48</v>
      </c>
      <c r="G50" s="105" t="s">
        <v>103</v>
      </c>
    </row>
    <row r="51" s="137" customFormat="1" ht="38.25" customHeight="1" spans="1:7">
      <c r="A51" s="101"/>
      <c r="B51" s="102" t="s">
        <v>130</v>
      </c>
      <c r="C51" s="138"/>
      <c r="D51" s="138">
        <v>1</v>
      </c>
      <c r="E51" s="104">
        <v>2296</v>
      </c>
      <c r="F51" s="104" t="s">
        <v>48</v>
      </c>
      <c r="G51" s="105" t="s">
        <v>103</v>
      </c>
    </row>
    <row r="52" s="137" customFormat="1" ht="38.25" customHeight="1" spans="1:7">
      <c r="A52" s="101"/>
      <c r="B52" s="102" t="s">
        <v>131</v>
      </c>
      <c r="C52" s="138"/>
      <c r="D52" s="138">
        <v>1</v>
      </c>
      <c r="E52" s="104">
        <v>2299</v>
      </c>
      <c r="F52" s="104"/>
      <c r="G52" s="105" t="s">
        <v>103</v>
      </c>
    </row>
    <row r="53" s="137" customFormat="1" ht="38.25" customHeight="1" spans="1:7">
      <c r="A53" s="101"/>
      <c r="B53" s="102" t="s">
        <v>131</v>
      </c>
      <c r="C53" s="138"/>
      <c r="D53" s="138">
        <v>1</v>
      </c>
      <c r="E53" s="104">
        <v>1849</v>
      </c>
      <c r="F53" s="104"/>
      <c r="G53" s="105" t="s">
        <v>103</v>
      </c>
    </row>
    <row r="54" s="137" customFormat="1" ht="38.25" customHeight="1" spans="1:7">
      <c r="A54" s="101"/>
      <c r="B54" s="102" t="s">
        <v>132</v>
      </c>
      <c r="C54" s="138"/>
      <c r="D54" s="138"/>
      <c r="E54" s="104">
        <v>42665.6</v>
      </c>
      <c r="F54" s="104">
        <v>42665.6</v>
      </c>
      <c r="G54" s="105"/>
    </row>
    <row r="55" s="137" customFormat="1" ht="38.25" customHeight="1" spans="1:7">
      <c r="A55" s="101"/>
      <c r="B55" s="102" t="s">
        <v>133</v>
      </c>
      <c r="C55" s="138"/>
      <c r="D55" s="138">
        <v>2</v>
      </c>
      <c r="E55" s="104">
        <v>9298</v>
      </c>
      <c r="F55" s="104">
        <v>9298</v>
      </c>
      <c r="G55" s="105"/>
    </row>
    <row r="56" s="137" customFormat="1" ht="38.25" customHeight="1" spans="1:7">
      <c r="A56" s="101"/>
      <c r="B56" s="102" t="s">
        <v>134</v>
      </c>
      <c r="C56" s="138"/>
      <c r="D56" s="138">
        <v>1</v>
      </c>
      <c r="E56" s="104">
        <v>359</v>
      </c>
      <c r="F56" s="104">
        <v>359</v>
      </c>
      <c r="G56" s="105"/>
    </row>
    <row r="57" s="137" customFormat="1" ht="38.25" customHeight="1" spans="1:7">
      <c r="A57" s="101"/>
      <c r="B57" s="102" t="s">
        <v>134</v>
      </c>
      <c r="C57" s="138"/>
      <c r="D57" s="138">
        <v>1</v>
      </c>
      <c r="E57" s="104">
        <v>359</v>
      </c>
      <c r="F57" s="104">
        <v>359</v>
      </c>
      <c r="G57" s="105"/>
    </row>
    <row r="58" s="137" customFormat="1" ht="38.25" customHeight="1" spans="1:7">
      <c r="A58" s="101"/>
      <c r="B58" s="102" t="s">
        <v>135</v>
      </c>
      <c r="C58" s="138"/>
      <c r="D58" s="138">
        <v>4</v>
      </c>
      <c r="E58" s="104">
        <v>122.64</v>
      </c>
      <c r="F58" s="104">
        <v>122.64</v>
      </c>
      <c r="G58" s="105"/>
    </row>
    <row r="59" s="137" customFormat="1" ht="38.25" customHeight="1" spans="1:7">
      <c r="A59" s="101"/>
      <c r="B59" s="102" t="s">
        <v>136</v>
      </c>
      <c r="C59" s="138"/>
      <c r="D59" s="138">
        <v>4</v>
      </c>
      <c r="E59" s="104">
        <v>40000</v>
      </c>
      <c r="F59" s="104">
        <v>40000</v>
      </c>
      <c r="G59" s="105"/>
    </row>
    <row r="60" s="137" customFormat="1" ht="38.25" customHeight="1" spans="1:7">
      <c r="A60" s="101"/>
      <c r="B60" s="102" t="s">
        <v>137</v>
      </c>
      <c r="C60" s="138"/>
      <c r="D60" s="138">
        <v>2</v>
      </c>
      <c r="E60" s="104">
        <v>896</v>
      </c>
      <c r="F60" s="104">
        <v>896</v>
      </c>
      <c r="G60" s="105"/>
    </row>
    <row r="61" s="137" customFormat="1" ht="38.25" customHeight="1" spans="1:7">
      <c r="A61" s="101"/>
      <c r="B61" s="102" t="s">
        <v>129</v>
      </c>
      <c r="C61" s="138"/>
      <c r="D61" s="138">
        <v>1</v>
      </c>
      <c r="E61" s="104">
        <v>629</v>
      </c>
      <c r="F61" s="104">
        <v>629</v>
      </c>
      <c r="G61" s="105"/>
    </row>
    <row r="62" s="137" customFormat="1" ht="38.25" customHeight="1" spans="1:7">
      <c r="A62" s="101"/>
      <c r="B62" s="102" t="s">
        <v>138</v>
      </c>
      <c r="C62" s="138"/>
      <c r="D62" s="138">
        <v>1</v>
      </c>
      <c r="E62" s="104">
        <v>428</v>
      </c>
      <c r="F62" s="104">
        <v>428</v>
      </c>
      <c r="G62" s="105"/>
    </row>
    <row r="63" s="137" customFormat="1" ht="38.25" customHeight="1" spans="1:7">
      <c r="A63" s="101"/>
      <c r="B63" s="102" t="s">
        <v>139</v>
      </c>
      <c r="C63" s="138"/>
      <c r="D63" s="138">
        <v>1</v>
      </c>
      <c r="E63" s="104">
        <v>1690</v>
      </c>
      <c r="F63" s="104">
        <v>1690</v>
      </c>
      <c r="G63" s="105"/>
    </row>
    <row r="64" s="137" customFormat="1" ht="38.25" customHeight="1" spans="1:7">
      <c r="A64" s="101"/>
      <c r="B64" s="102" t="s">
        <v>140</v>
      </c>
      <c r="C64" s="138"/>
      <c r="D64" s="138"/>
      <c r="E64" s="104">
        <v>13578</v>
      </c>
      <c r="F64" s="104">
        <v>13578</v>
      </c>
      <c r="G64" s="105"/>
    </row>
    <row r="65" s="137" customFormat="1" ht="38.25" customHeight="1" spans="1:7">
      <c r="A65" s="101"/>
      <c r="B65" s="102" t="s">
        <v>141</v>
      </c>
      <c r="C65" s="138"/>
      <c r="D65" s="138">
        <v>3</v>
      </c>
      <c r="E65" s="104">
        <v>43359.6</v>
      </c>
      <c r="F65" s="104">
        <v>43359.6</v>
      </c>
      <c r="G65" s="105"/>
    </row>
    <row r="66" s="137" customFormat="1" ht="38.25" customHeight="1" spans="1:7">
      <c r="A66" s="101"/>
      <c r="B66" s="102" t="s">
        <v>106</v>
      </c>
      <c r="C66" s="138"/>
      <c r="D66" s="138">
        <v>1</v>
      </c>
      <c r="E66" s="104">
        <v>1103</v>
      </c>
      <c r="F66" s="104"/>
      <c r="G66" s="105" t="s">
        <v>103</v>
      </c>
    </row>
    <row r="67" s="137" customFormat="1" ht="38.25" customHeight="1" spans="1:7">
      <c r="A67" s="101"/>
      <c r="B67" s="102" t="s">
        <v>142</v>
      </c>
      <c r="C67" s="138"/>
      <c r="D67" s="138">
        <v>1</v>
      </c>
      <c r="E67" s="104">
        <v>2000</v>
      </c>
      <c r="F67" s="104">
        <v>2000</v>
      </c>
      <c r="G67" s="105"/>
    </row>
    <row r="68" s="137" customFormat="1" ht="38.25" customHeight="1" spans="1:7">
      <c r="A68" s="101"/>
      <c r="B68" s="102" t="s">
        <v>143</v>
      </c>
      <c r="C68" s="138"/>
      <c r="D68" s="138">
        <v>1</v>
      </c>
      <c r="E68" s="104">
        <v>4499</v>
      </c>
      <c r="F68" s="104">
        <v>4499</v>
      </c>
      <c r="G68" s="105"/>
    </row>
    <row r="69" s="137" customFormat="1" ht="38.25" customHeight="1" spans="1:7">
      <c r="A69" s="101"/>
      <c r="B69" s="102" t="s">
        <v>144</v>
      </c>
      <c r="C69" s="138"/>
      <c r="D69" s="138"/>
      <c r="E69" s="104">
        <v>6098</v>
      </c>
      <c r="F69" s="104">
        <v>6098</v>
      </c>
      <c r="G69" s="105"/>
    </row>
    <row r="70" s="137" customFormat="1" ht="38.25" customHeight="1" spans="1:7">
      <c r="A70" s="101"/>
      <c r="B70" s="102" t="s">
        <v>145</v>
      </c>
      <c r="C70" s="138"/>
      <c r="D70" s="138">
        <v>32</v>
      </c>
      <c r="E70" s="104">
        <v>5800</v>
      </c>
      <c r="F70" s="104">
        <v>5800</v>
      </c>
      <c r="G70" s="105"/>
    </row>
    <row r="71" s="137" customFormat="1" ht="38.25" customHeight="1" spans="1:7">
      <c r="A71" s="101"/>
      <c r="B71" s="102" t="s">
        <v>146</v>
      </c>
      <c r="C71" s="138"/>
      <c r="D71" s="138">
        <v>1</v>
      </c>
      <c r="E71" s="104">
        <v>1513</v>
      </c>
      <c r="F71" s="104">
        <v>1513</v>
      </c>
      <c r="G71" s="105"/>
    </row>
    <row r="72" s="137" customFormat="1" ht="38.25" customHeight="1" spans="1:7">
      <c r="A72" s="101"/>
      <c r="B72" s="102" t="s">
        <v>147</v>
      </c>
      <c r="C72" s="138"/>
      <c r="D72" s="138">
        <v>8</v>
      </c>
      <c r="E72" s="104">
        <v>712</v>
      </c>
      <c r="F72" s="104" t="s">
        <v>48</v>
      </c>
      <c r="G72" s="105" t="s">
        <v>103</v>
      </c>
    </row>
    <row r="73" s="137" customFormat="1" ht="38.25" customHeight="1" spans="1:7">
      <c r="A73" s="101"/>
      <c r="B73" s="102" t="s">
        <v>141</v>
      </c>
      <c r="C73" s="138"/>
      <c r="D73" s="138">
        <v>1</v>
      </c>
      <c r="E73" s="104">
        <v>15198</v>
      </c>
      <c r="F73" s="104">
        <v>15198</v>
      </c>
      <c r="G73" s="105"/>
    </row>
    <row r="74" s="137" customFormat="1" ht="38.25" customHeight="1" spans="1:7">
      <c r="A74" s="101"/>
      <c r="B74" s="102" t="s">
        <v>148</v>
      </c>
      <c r="C74" s="138"/>
      <c r="D74" s="138">
        <v>1</v>
      </c>
      <c r="E74" s="104">
        <v>26950</v>
      </c>
      <c r="F74" s="104">
        <v>26950</v>
      </c>
      <c r="G74" s="105"/>
    </row>
    <row r="75" s="137" customFormat="1" ht="38.25" customHeight="1" spans="1:7">
      <c r="A75" s="101"/>
      <c r="B75" s="102" t="s">
        <v>149</v>
      </c>
      <c r="C75" s="138"/>
      <c r="D75" s="138">
        <v>1</v>
      </c>
      <c r="E75" s="104">
        <v>2200</v>
      </c>
      <c r="F75" s="104">
        <v>2200</v>
      </c>
      <c r="G75" s="105"/>
    </row>
    <row r="76" s="137" customFormat="1" ht="46.5" customHeight="1" spans="1:7">
      <c r="A76" s="101"/>
      <c r="B76" s="102" t="s">
        <v>150</v>
      </c>
      <c r="C76" s="138"/>
      <c r="D76" s="138"/>
      <c r="E76" s="104">
        <v>405</v>
      </c>
      <c r="F76" s="104">
        <v>405</v>
      </c>
      <c r="G76" s="105"/>
    </row>
    <row r="77" s="137" customFormat="1" ht="38.25" customHeight="1" spans="1:7">
      <c r="A77" s="101"/>
      <c r="B77" s="102" t="s">
        <v>151</v>
      </c>
      <c r="C77" s="138"/>
      <c r="D77" s="138">
        <v>6</v>
      </c>
      <c r="E77" s="104">
        <v>43735</v>
      </c>
      <c r="F77" s="104">
        <v>43735</v>
      </c>
      <c r="G77" s="105"/>
    </row>
    <row r="78" s="137" customFormat="1" ht="38.25" customHeight="1" spans="1:7">
      <c r="A78" s="101"/>
      <c r="B78" s="102" t="s">
        <v>152</v>
      </c>
      <c r="C78" s="138"/>
      <c r="D78" s="138">
        <v>1</v>
      </c>
      <c r="E78" s="104">
        <v>9000</v>
      </c>
      <c r="F78" s="104">
        <v>9000</v>
      </c>
      <c r="G78" s="105"/>
    </row>
    <row r="79" s="137" customFormat="1" ht="38.25" customHeight="1" spans="1:7">
      <c r="A79" s="101"/>
      <c r="B79" s="102" t="s">
        <v>100</v>
      </c>
      <c r="C79" s="138"/>
      <c r="D79" s="138">
        <v>2</v>
      </c>
      <c r="E79" s="104">
        <v>218</v>
      </c>
      <c r="F79" s="104">
        <v>218</v>
      </c>
      <c r="G79" s="105"/>
    </row>
    <row r="80" s="137" customFormat="1" ht="38.25" customHeight="1" spans="1:7">
      <c r="A80" s="101"/>
      <c r="B80" s="102" t="s">
        <v>153</v>
      </c>
      <c r="C80" s="138"/>
      <c r="D80" s="138">
        <v>2</v>
      </c>
      <c r="E80" s="104">
        <v>780</v>
      </c>
      <c r="F80" s="104">
        <v>780</v>
      </c>
      <c r="G80" s="105"/>
    </row>
    <row r="81" s="137" customFormat="1" ht="38.25" customHeight="1" spans="1:7">
      <c r="A81" s="101"/>
      <c r="B81" s="102" t="s">
        <v>154</v>
      </c>
      <c r="C81" s="138"/>
      <c r="D81" s="138">
        <v>4</v>
      </c>
      <c r="E81" s="104">
        <v>1855.23</v>
      </c>
      <c r="F81" s="104">
        <v>1855.23</v>
      </c>
      <c r="G81" s="105"/>
    </row>
    <row r="82" s="137" customFormat="1" ht="46.5" customHeight="1" spans="1:7">
      <c r="A82" s="101"/>
      <c r="B82" s="102" t="s">
        <v>155</v>
      </c>
      <c r="C82" s="138"/>
      <c r="D82" s="138"/>
      <c r="E82" s="104">
        <v>11700</v>
      </c>
      <c r="F82" s="104">
        <v>11700</v>
      </c>
      <c r="G82" s="105"/>
    </row>
    <row r="83" s="137" customFormat="1" ht="38.25" customHeight="1" spans="1:7">
      <c r="A83" s="101"/>
      <c r="B83" s="102" t="s">
        <v>156</v>
      </c>
      <c r="C83" s="138"/>
      <c r="D83" s="138">
        <v>1</v>
      </c>
      <c r="E83" s="104">
        <v>564</v>
      </c>
      <c r="F83" s="104"/>
      <c r="G83" s="105" t="s">
        <v>103</v>
      </c>
    </row>
    <row r="84" s="137" customFormat="1" ht="31.5" customHeight="1" spans="1:7">
      <c r="A84" s="29" t="s">
        <v>87</v>
      </c>
      <c r="B84" s="100" t="s">
        <v>157</v>
      </c>
      <c r="C84" s="31"/>
      <c r="D84" s="31"/>
      <c r="E84" s="32">
        <f>SUM(E85:E89)</f>
        <v>363048</v>
      </c>
      <c r="F84" s="32">
        <f>SUM(F85:F89)</f>
        <v>363048</v>
      </c>
      <c r="G84" s="33"/>
    </row>
    <row r="85" s="137" customFormat="1" ht="31.5" customHeight="1" spans="1:7">
      <c r="A85" s="101">
        <v>1</v>
      </c>
      <c r="B85" s="102" t="s">
        <v>158</v>
      </c>
      <c r="C85" s="138" t="s">
        <v>159</v>
      </c>
      <c r="D85" s="138"/>
      <c r="E85" s="104">
        <v>169274</v>
      </c>
      <c r="F85" s="104">
        <v>169274</v>
      </c>
      <c r="G85" s="105"/>
    </row>
    <row r="86" s="137" customFormat="1" ht="31.5" customHeight="1" spans="1:7">
      <c r="A86" s="101">
        <v>2</v>
      </c>
      <c r="B86" s="102" t="s">
        <v>160</v>
      </c>
      <c r="C86" s="138" t="s">
        <v>161</v>
      </c>
      <c r="D86" s="138"/>
      <c r="E86" s="104">
        <v>16900</v>
      </c>
      <c r="F86" s="104">
        <v>16900</v>
      </c>
      <c r="G86" s="105"/>
    </row>
    <row r="87" s="137" customFormat="1" ht="31.5" customHeight="1" spans="1:7">
      <c r="A87" s="101">
        <v>3</v>
      </c>
      <c r="B87" s="102" t="s">
        <v>162</v>
      </c>
      <c r="C87" s="138" t="s">
        <v>163</v>
      </c>
      <c r="D87" s="138"/>
      <c r="E87" s="104">
        <v>11400</v>
      </c>
      <c r="F87" s="104">
        <v>11400</v>
      </c>
      <c r="G87" s="105"/>
    </row>
    <row r="88" s="137" customFormat="1" ht="31.5" customHeight="1" spans="1:7">
      <c r="A88" s="101">
        <v>4</v>
      </c>
      <c r="B88" s="102" t="s">
        <v>164</v>
      </c>
      <c r="C88" s="138" t="s">
        <v>165</v>
      </c>
      <c r="D88" s="138"/>
      <c r="E88" s="104">
        <v>26280</v>
      </c>
      <c r="F88" s="104">
        <v>26280</v>
      </c>
      <c r="G88" s="105"/>
    </row>
    <row r="89" s="137" customFormat="1" ht="31.5" customHeight="1" spans="1:7">
      <c r="A89" s="101">
        <v>5</v>
      </c>
      <c r="B89" s="102" t="s">
        <v>166</v>
      </c>
      <c r="C89" s="138" t="s">
        <v>167</v>
      </c>
      <c r="D89" s="138"/>
      <c r="E89" s="104">
        <v>139194</v>
      </c>
      <c r="F89" s="104">
        <v>139194</v>
      </c>
      <c r="G89" s="105"/>
    </row>
    <row r="90" s="137" customFormat="1" ht="31.5" customHeight="1" spans="1:7">
      <c r="A90" s="29" t="s">
        <v>168</v>
      </c>
      <c r="B90" s="100" t="s">
        <v>169</v>
      </c>
      <c r="C90" s="31"/>
      <c r="D90" s="31"/>
      <c r="E90" s="32">
        <f>SUM(E91:E105)</f>
        <v>1619970.81</v>
      </c>
      <c r="F90" s="32">
        <f>SUM(F91:F105)</f>
        <v>1619970.81</v>
      </c>
      <c r="G90" s="33"/>
    </row>
    <row r="91" s="137" customFormat="1" ht="31.5" customHeight="1" spans="1:7">
      <c r="A91" s="101">
        <v>1</v>
      </c>
      <c r="B91" s="102" t="s">
        <v>170</v>
      </c>
      <c r="C91" s="138" t="s">
        <v>171</v>
      </c>
      <c r="D91" s="138"/>
      <c r="E91" s="104">
        <v>30750.56</v>
      </c>
      <c r="F91" s="104">
        <v>30750.56</v>
      </c>
      <c r="G91" s="105"/>
    </row>
    <row r="92" s="137" customFormat="1" ht="31.5" customHeight="1" spans="1:7">
      <c r="A92" s="101">
        <v>2</v>
      </c>
      <c r="B92" s="102" t="s">
        <v>172</v>
      </c>
      <c r="C92" s="138" t="s">
        <v>173</v>
      </c>
      <c r="D92" s="138"/>
      <c r="E92" s="104">
        <v>70080</v>
      </c>
      <c r="F92" s="104">
        <v>70080</v>
      </c>
      <c r="G92" s="105"/>
    </row>
    <row r="93" ht="31.5" customHeight="1" spans="1:7">
      <c r="A93" s="101">
        <v>3</v>
      </c>
      <c r="B93" s="102" t="s">
        <v>174</v>
      </c>
      <c r="C93" s="138" t="s">
        <v>175</v>
      </c>
      <c r="D93" s="31"/>
      <c r="E93" s="104">
        <v>47682.5</v>
      </c>
      <c r="F93" s="104">
        <v>47682.5</v>
      </c>
      <c r="G93" s="33"/>
    </row>
    <row r="94" ht="31.5" customHeight="1" spans="1:7">
      <c r="A94" s="101">
        <v>4</v>
      </c>
      <c r="B94" s="102" t="s">
        <v>176</v>
      </c>
      <c r="C94" s="102" t="s">
        <v>171</v>
      </c>
      <c r="D94" s="31"/>
      <c r="E94" s="104">
        <v>302703.75</v>
      </c>
      <c r="F94" s="104">
        <v>302703.75</v>
      </c>
      <c r="G94" s="33"/>
    </row>
    <row r="95" ht="31.5" customHeight="1" spans="1:7">
      <c r="A95" s="101">
        <v>5</v>
      </c>
      <c r="B95" s="102" t="s">
        <v>177</v>
      </c>
      <c r="C95" s="102" t="s">
        <v>178</v>
      </c>
      <c r="D95" s="31"/>
      <c r="E95" s="104">
        <v>365</v>
      </c>
      <c r="F95" s="104">
        <v>365</v>
      </c>
      <c r="G95" s="33"/>
    </row>
    <row r="96" ht="31.5" customHeight="1" spans="1:7">
      <c r="A96" s="101">
        <v>6</v>
      </c>
      <c r="B96" s="102" t="s">
        <v>179</v>
      </c>
      <c r="C96" s="102" t="s">
        <v>180</v>
      </c>
      <c r="D96" s="31"/>
      <c r="E96" s="104">
        <v>399</v>
      </c>
      <c r="F96" s="104">
        <v>399</v>
      </c>
      <c r="G96" s="33"/>
    </row>
    <row r="97" ht="31.5" customHeight="1" spans="1:7">
      <c r="A97" s="101">
        <v>7</v>
      </c>
      <c r="B97" s="102" t="s">
        <v>181</v>
      </c>
      <c r="C97" s="102" t="s">
        <v>175</v>
      </c>
      <c r="D97" s="31"/>
      <c r="E97" s="104">
        <v>300000</v>
      </c>
      <c r="F97" s="104">
        <v>300000</v>
      </c>
      <c r="G97" s="33"/>
    </row>
    <row r="98" ht="31.5" customHeight="1" spans="1:7">
      <c r="A98" s="101">
        <v>8</v>
      </c>
      <c r="B98" s="102" t="s">
        <v>182</v>
      </c>
      <c r="C98" s="102" t="s">
        <v>183</v>
      </c>
      <c r="D98" s="31"/>
      <c r="E98" s="104">
        <v>8260</v>
      </c>
      <c r="F98" s="104">
        <v>8260</v>
      </c>
      <c r="G98" s="33"/>
    </row>
    <row r="99" ht="31.5" customHeight="1" spans="1:7">
      <c r="A99" s="101">
        <v>9</v>
      </c>
      <c r="B99" s="102" t="s">
        <v>184</v>
      </c>
      <c r="C99" s="102" t="s">
        <v>185</v>
      </c>
      <c r="D99" s="31"/>
      <c r="E99" s="104">
        <v>10000</v>
      </c>
      <c r="F99" s="104">
        <v>10000</v>
      </c>
      <c r="G99" s="33"/>
    </row>
    <row r="100" ht="31.5" customHeight="1" spans="1:7">
      <c r="A100" s="101">
        <v>10</v>
      </c>
      <c r="B100" s="102" t="s">
        <v>186</v>
      </c>
      <c r="C100" s="102" t="s">
        <v>187</v>
      </c>
      <c r="D100" s="31"/>
      <c r="E100" s="104">
        <v>42900</v>
      </c>
      <c r="F100" s="104">
        <v>42900</v>
      </c>
      <c r="G100" s="33"/>
    </row>
    <row r="101" ht="31.5" customHeight="1" spans="1:7">
      <c r="A101" s="101">
        <v>11</v>
      </c>
      <c r="B101" s="102" t="s">
        <v>188</v>
      </c>
      <c r="C101" s="102" t="s">
        <v>189</v>
      </c>
      <c r="D101" s="31"/>
      <c r="E101" s="104">
        <v>300</v>
      </c>
      <c r="F101" s="104">
        <v>300</v>
      </c>
      <c r="G101" s="33"/>
    </row>
    <row r="102" ht="31.5" customHeight="1" spans="1:7">
      <c r="A102" s="101">
        <v>12</v>
      </c>
      <c r="B102" s="102" t="s">
        <v>190</v>
      </c>
      <c r="C102" s="102" t="s">
        <v>191</v>
      </c>
      <c r="D102" s="31"/>
      <c r="E102" s="104">
        <v>600</v>
      </c>
      <c r="F102" s="104">
        <v>600</v>
      </c>
      <c r="G102" s="33"/>
    </row>
    <row r="103" ht="31.5" customHeight="1" spans="1:7">
      <c r="A103" s="101">
        <v>13</v>
      </c>
      <c r="B103" s="102" t="s">
        <v>192</v>
      </c>
      <c r="C103" s="102" t="s">
        <v>178</v>
      </c>
      <c r="D103" s="31"/>
      <c r="E103" s="104">
        <v>4130</v>
      </c>
      <c r="F103" s="104">
        <v>4130</v>
      </c>
      <c r="G103" s="33"/>
    </row>
    <row r="104" ht="31.5" customHeight="1" spans="1:7">
      <c r="A104" s="101">
        <v>14</v>
      </c>
      <c r="B104" s="102" t="s">
        <v>193</v>
      </c>
      <c r="C104" s="102" t="s">
        <v>194</v>
      </c>
      <c r="D104" s="31"/>
      <c r="E104" s="104">
        <v>800000</v>
      </c>
      <c r="F104" s="104">
        <v>800000</v>
      </c>
      <c r="G104" s="33"/>
    </row>
    <row r="105" ht="31.5" customHeight="1" spans="1:7">
      <c r="A105" s="101">
        <v>15</v>
      </c>
      <c r="B105" s="102" t="s">
        <v>195</v>
      </c>
      <c r="C105" s="102" t="s">
        <v>178</v>
      </c>
      <c r="D105" s="31"/>
      <c r="E105" s="104">
        <v>1800</v>
      </c>
      <c r="F105" s="104">
        <v>1800</v>
      </c>
      <c r="G105" s="33"/>
    </row>
    <row r="106" ht="31.5" customHeight="1" spans="1:7">
      <c r="A106" s="29" t="s">
        <v>196</v>
      </c>
      <c r="B106" s="30" t="s">
        <v>197</v>
      </c>
      <c r="C106" s="31"/>
      <c r="D106" s="31"/>
      <c r="E106" s="32">
        <f>E107+E108</f>
        <v>685377.33</v>
      </c>
      <c r="F106" s="32">
        <f>F107+F108</f>
        <v>685377.33</v>
      </c>
      <c r="G106" s="33"/>
    </row>
    <row r="107" ht="31.5" customHeight="1" spans="1:7">
      <c r="A107" s="101">
        <v>1</v>
      </c>
      <c r="B107" s="103" t="s">
        <v>198</v>
      </c>
      <c r="C107" s="138"/>
      <c r="D107" s="138"/>
      <c r="E107" s="104">
        <v>662615.83</v>
      </c>
      <c r="F107" s="104">
        <v>662615.83</v>
      </c>
      <c r="G107" s="33"/>
    </row>
    <row r="108" ht="31.5" customHeight="1" spans="1:7">
      <c r="A108" s="101">
        <v>2</v>
      </c>
      <c r="B108" s="103" t="s">
        <v>199</v>
      </c>
      <c r="C108" s="138"/>
      <c r="D108" s="138"/>
      <c r="E108" s="104">
        <v>22761.5</v>
      </c>
      <c r="F108" s="104">
        <v>22761.5</v>
      </c>
      <c r="G108" s="33"/>
    </row>
    <row r="109" ht="23.25" customHeight="1" spans="1:7">
      <c r="A109" s="135"/>
      <c r="B109" s="12"/>
      <c r="C109" s="36"/>
      <c r="D109" s="36"/>
      <c r="E109" s="37"/>
      <c r="F109" s="37"/>
      <c r="G109" s="136"/>
    </row>
    <row r="110" ht="23.25" customHeight="1" spans="1:7">
      <c r="A110" s="39"/>
      <c r="B110" s="40" t="s">
        <v>49</v>
      </c>
      <c r="C110" s="41"/>
      <c r="D110" s="41"/>
      <c r="E110" s="42">
        <f>E7+E84+E90+E106</f>
        <v>3315444</v>
      </c>
      <c r="F110" s="42">
        <f>F7+F84+F90+F106</f>
        <v>3299148.07</v>
      </c>
      <c r="G110" s="43"/>
    </row>
  </sheetData>
  <autoFilter ref="A6:G108">
    <extLst/>
  </autoFilter>
  <mergeCells count="1">
    <mergeCell ref="A2:F2"/>
  </mergeCells>
  <pageMargins left="0.7" right="0.7" top="0.75" bottom="0.75" header="0.3" footer="0.3"/>
  <pageSetup paperSize="9" scale="72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topLeftCell="A19" workbookViewId="0">
      <selection activeCell="A4" sqref="A4"/>
    </sheetView>
  </sheetViews>
  <sheetFormatPr defaultColWidth="9" defaultRowHeight="13.5" outlineLevelCol="7"/>
  <cols>
    <col min="2" max="2" width="17.625" customWidth="1"/>
    <col min="3" max="3" width="11" customWidth="1"/>
    <col min="6" max="6" width="12.875" customWidth="1"/>
    <col min="7" max="7" width="14.125" customWidth="1"/>
    <col min="8" max="8" width="17.875" customWidth="1"/>
  </cols>
  <sheetData>
    <row r="1" ht="26.25" customHeight="1" spans="1:8">
      <c r="A1" s="21" t="s">
        <v>200</v>
      </c>
      <c r="B1" s="21"/>
      <c r="C1" s="22"/>
      <c r="D1" s="22"/>
      <c r="E1" s="22"/>
      <c r="F1" s="23"/>
      <c r="G1" s="23"/>
      <c r="H1" s="21"/>
    </row>
    <row r="2" ht="20.25" spans="1:8">
      <c r="A2" s="24" t="s">
        <v>45</v>
      </c>
      <c r="B2" s="24"/>
      <c r="C2" s="24"/>
      <c r="D2" s="24"/>
      <c r="E2" s="24"/>
      <c r="F2" s="24"/>
      <c r="G2" s="24"/>
      <c r="H2" s="24"/>
    </row>
    <row r="3" ht="25.5" customHeight="1" spans="1:8">
      <c r="A3" s="21" t="s">
        <v>201</v>
      </c>
      <c r="B3" s="21"/>
      <c r="C3" s="22"/>
      <c r="D3" s="22"/>
      <c r="E3" s="22"/>
      <c r="F3" s="23"/>
      <c r="G3" s="23"/>
      <c r="H3" s="21"/>
    </row>
    <row r="4" ht="25.5" customHeight="1" spans="1:8">
      <c r="A4" s="21" t="s">
        <v>202</v>
      </c>
      <c r="B4" s="21"/>
      <c r="C4" s="22"/>
      <c r="D4" s="22"/>
      <c r="E4" s="22"/>
      <c r="F4" s="23"/>
      <c r="G4" s="23"/>
      <c r="H4" s="21"/>
    </row>
    <row r="5" ht="25.5" customHeight="1" spans="1:8">
      <c r="A5" s="21" t="s">
        <v>203</v>
      </c>
      <c r="B5" s="21"/>
      <c r="C5" s="22"/>
      <c r="D5" s="22"/>
      <c r="E5" s="22"/>
      <c r="F5" s="23"/>
      <c r="G5" s="23"/>
      <c r="H5" s="21"/>
    </row>
    <row r="6" ht="40.5" spans="1:8">
      <c r="A6" s="25" t="s">
        <v>2</v>
      </c>
      <c r="B6" s="26" t="s">
        <v>54</v>
      </c>
      <c r="C6" s="26" t="s">
        <v>55</v>
      </c>
      <c r="D6" s="26" t="s">
        <v>204</v>
      </c>
      <c r="E6" s="26" t="s">
        <v>205</v>
      </c>
      <c r="F6" s="27" t="s">
        <v>206</v>
      </c>
      <c r="G6" s="27" t="s">
        <v>59</v>
      </c>
      <c r="H6" s="28" t="s">
        <v>60</v>
      </c>
    </row>
    <row r="7" ht="33" customHeight="1" spans="1:8">
      <c r="A7" s="29" t="s">
        <v>61</v>
      </c>
      <c r="B7" s="30" t="s">
        <v>62</v>
      </c>
      <c r="C7" s="31"/>
      <c r="D7" s="31"/>
      <c r="E7" s="31"/>
      <c r="F7" s="32">
        <f>SUM(F8:F22)</f>
        <v>198416.87</v>
      </c>
      <c r="G7" s="32">
        <f>SUM(G8:G22)</f>
        <v>98948.72</v>
      </c>
      <c r="H7" s="33"/>
    </row>
    <row r="8" s="137" customFormat="1" ht="30" customHeight="1" spans="1:8">
      <c r="A8" s="101">
        <v>1</v>
      </c>
      <c r="B8" s="102" t="s">
        <v>207</v>
      </c>
      <c r="C8" s="138" t="s">
        <v>208</v>
      </c>
      <c r="D8" s="138">
        <v>1</v>
      </c>
      <c r="E8" s="138">
        <v>700</v>
      </c>
      <c r="F8" s="104">
        <v>700</v>
      </c>
      <c r="G8" s="104">
        <v>700</v>
      </c>
      <c r="H8" s="105"/>
    </row>
    <row r="9" s="137" customFormat="1" ht="30" customHeight="1" spans="1:8">
      <c r="A9" s="101">
        <v>2</v>
      </c>
      <c r="B9" s="102" t="s">
        <v>209</v>
      </c>
      <c r="C9" s="138" t="s">
        <v>210</v>
      </c>
      <c r="D9" s="138">
        <v>1</v>
      </c>
      <c r="E9" s="138"/>
      <c r="F9" s="104">
        <v>2323</v>
      </c>
      <c r="G9" s="104">
        <v>2323</v>
      </c>
      <c r="H9" s="105"/>
    </row>
    <row r="10" s="137" customFormat="1" ht="30" customHeight="1" spans="1:8">
      <c r="A10" s="101">
        <v>3</v>
      </c>
      <c r="B10" s="102" t="s">
        <v>207</v>
      </c>
      <c r="C10" s="138" t="s">
        <v>208</v>
      </c>
      <c r="D10" s="138">
        <v>3</v>
      </c>
      <c r="E10" s="138">
        <v>700</v>
      </c>
      <c r="F10" s="104">
        <v>2100</v>
      </c>
      <c r="G10" s="104">
        <v>2100</v>
      </c>
      <c r="H10" s="105"/>
    </row>
    <row r="11" s="137" customFormat="1" ht="30" customHeight="1" spans="1:8">
      <c r="A11" s="101">
        <v>4</v>
      </c>
      <c r="B11" s="102" t="s">
        <v>211</v>
      </c>
      <c r="C11" s="138"/>
      <c r="D11" s="138">
        <v>1</v>
      </c>
      <c r="E11" s="138">
        <v>505</v>
      </c>
      <c r="F11" s="104">
        <v>505</v>
      </c>
      <c r="G11" s="104">
        <v>505</v>
      </c>
      <c r="H11" s="105"/>
    </row>
    <row r="12" s="137" customFormat="1" ht="30" customHeight="1" spans="1:8">
      <c r="A12" s="101">
        <v>5</v>
      </c>
      <c r="B12" s="102" t="s">
        <v>118</v>
      </c>
      <c r="C12" s="138"/>
      <c r="D12" s="138">
        <v>2</v>
      </c>
      <c r="E12" s="138">
        <v>4575.5</v>
      </c>
      <c r="F12" s="104">
        <v>9151</v>
      </c>
      <c r="G12" s="104">
        <v>4585.5</v>
      </c>
      <c r="H12" s="105" t="s">
        <v>212</v>
      </c>
    </row>
    <row r="13" s="137" customFormat="1" ht="30" customHeight="1" spans="1:8">
      <c r="A13" s="101">
        <v>6</v>
      </c>
      <c r="B13" s="102" t="s">
        <v>213</v>
      </c>
      <c r="C13" s="138"/>
      <c r="D13" s="138">
        <v>2</v>
      </c>
      <c r="E13" s="138">
        <v>15000</v>
      </c>
      <c r="F13" s="104">
        <v>30000</v>
      </c>
      <c r="G13" s="104">
        <v>30000</v>
      </c>
      <c r="H13" s="105"/>
    </row>
    <row r="14" s="137" customFormat="1" ht="30" customHeight="1" spans="1:8">
      <c r="A14" s="101">
        <v>7</v>
      </c>
      <c r="B14" s="102" t="s">
        <v>214</v>
      </c>
      <c r="C14" s="138"/>
      <c r="D14" s="138">
        <v>6</v>
      </c>
      <c r="E14" s="138">
        <v>2000</v>
      </c>
      <c r="F14" s="104">
        <v>12000</v>
      </c>
      <c r="G14" s="104">
        <v>0</v>
      </c>
      <c r="H14" s="105" t="s">
        <v>215</v>
      </c>
    </row>
    <row r="15" s="137" customFormat="1" ht="30" customHeight="1" spans="1:8">
      <c r="A15" s="101">
        <v>8</v>
      </c>
      <c r="B15" s="102" t="s">
        <v>141</v>
      </c>
      <c r="C15" s="138" t="s">
        <v>216</v>
      </c>
      <c r="D15" s="138">
        <v>5</v>
      </c>
      <c r="E15" s="138">
        <v>5800</v>
      </c>
      <c r="F15" s="104">
        <v>29000</v>
      </c>
      <c r="G15" s="104">
        <v>0</v>
      </c>
      <c r="H15" s="105" t="s">
        <v>215</v>
      </c>
    </row>
    <row r="16" s="137" customFormat="1" ht="30" customHeight="1" spans="1:8">
      <c r="A16" s="101">
        <v>9</v>
      </c>
      <c r="B16" s="102" t="s">
        <v>217</v>
      </c>
      <c r="C16" s="138"/>
      <c r="D16" s="138">
        <v>14</v>
      </c>
      <c r="E16" s="138">
        <v>1800</v>
      </c>
      <c r="F16" s="104">
        <v>25200</v>
      </c>
      <c r="G16" s="104">
        <v>25200</v>
      </c>
      <c r="H16" s="105"/>
    </row>
    <row r="17" s="137" customFormat="1" ht="30" customHeight="1" spans="1:8">
      <c r="A17" s="101">
        <v>10</v>
      </c>
      <c r="B17" s="102" t="s">
        <v>218</v>
      </c>
      <c r="C17" s="138"/>
      <c r="D17" s="138">
        <v>1</v>
      </c>
      <c r="E17" s="138">
        <v>537.87</v>
      </c>
      <c r="F17" s="104">
        <v>537.869999999999</v>
      </c>
      <c r="G17" s="104">
        <v>537.869999999999</v>
      </c>
      <c r="H17" s="105"/>
    </row>
    <row r="18" s="137" customFormat="1" ht="30" customHeight="1" spans="1:8">
      <c r="A18" s="101">
        <v>11</v>
      </c>
      <c r="B18" s="102" t="s">
        <v>219</v>
      </c>
      <c r="C18" s="138"/>
      <c r="D18" s="138">
        <v>2</v>
      </c>
      <c r="E18" s="138">
        <v>13500</v>
      </c>
      <c r="F18" s="104">
        <v>27000</v>
      </c>
      <c r="G18" s="104">
        <v>0</v>
      </c>
      <c r="H18" s="105" t="s">
        <v>215</v>
      </c>
    </row>
    <row r="19" s="137" customFormat="1" ht="30" customHeight="1" spans="1:8">
      <c r="A19" s="101">
        <v>12</v>
      </c>
      <c r="B19" s="102" t="s">
        <v>220</v>
      </c>
      <c r="C19" s="138"/>
      <c r="D19" s="138">
        <v>1</v>
      </c>
      <c r="E19" s="138">
        <v>13450</v>
      </c>
      <c r="F19" s="104">
        <v>26900</v>
      </c>
      <c r="G19" s="104">
        <v>26900</v>
      </c>
      <c r="H19" s="105"/>
    </row>
    <row r="20" s="137" customFormat="1" ht="30" customHeight="1" spans="1:8">
      <c r="A20" s="101">
        <v>13</v>
      </c>
      <c r="B20" s="102" t="s">
        <v>221</v>
      </c>
      <c r="C20" s="138"/>
      <c r="D20" s="138">
        <v>1</v>
      </c>
      <c r="E20" s="138">
        <v>3628.32</v>
      </c>
      <c r="F20" s="104">
        <v>3628.32</v>
      </c>
      <c r="G20" s="104">
        <v>3628.32</v>
      </c>
      <c r="H20" s="105"/>
    </row>
    <row r="21" s="137" customFormat="1" ht="30" customHeight="1" spans="1:8">
      <c r="A21" s="101">
        <v>14</v>
      </c>
      <c r="B21" s="102" t="s">
        <v>222</v>
      </c>
      <c r="C21" s="138"/>
      <c r="D21" s="138">
        <v>8</v>
      </c>
      <c r="E21" s="138">
        <v>3362.83</v>
      </c>
      <c r="F21" s="104">
        <v>26902.65</v>
      </c>
      <c r="G21" s="104">
        <v>0</v>
      </c>
      <c r="H21" s="105" t="s">
        <v>215</v>
      </c>
    </row>
    <row r="22" s="137" customFormat="1" ht="30" customHeight="1" spans="1:8">
      <c r="A22" s="101">
        <v>15</v>
      </c>
      <c r="B22" s="102" t="s">
        <v>223</v>
      </c>
      <c r="C22" s="138" t="s">
        <v>224</v>
      </c>
      <c r="D22" s="138">
        <v>1</v>
      </c>
      <c r="E22" s="138">
        <v>2469.03</v>
      </c>
      <c r="F22" s="104">
        <v>2469.03</v>
      </c>
      <c r="G22" s="104">
        <v>2469.03</v>
      </c>
      <c r="H22" s="105"/>
    </row>
    <row r="23" s="137" customFormat="1" ht="46.5" customHeight="1" spans="1:8">
      <c r="A23" s="29" t="s">
        <v>87</v>
      </c>
      <c r="B23" s="100" t="s">
        <v>225</v>
      </c>
      <c r="C23" s="31"/>
      <c r="D23" s="31"/>
      <c r="E23" s="31"/>
      <c r="F23" s="32">
        <v>9081.73</v>
      </c>
      <c r="G23" s="32">
        <v>9081.73</v>
      </c>
      <c r="H23" s="33" t="s">
        <v>225</v>
      </c>
    </row>
    <row r="24" s="137" customFormat="1" ht="38.25" customHeight="1" spans="1:8">
      <c r="A24" s="29" t="s">
        <v>168</v>
      </c>
      <c r="B24" s="100" t="s">
        <v>226</v>
      </c>
      <c r="C24" s="31"/>
      <c r="D24" s="31"/>
      <c r="E24" s="31"/>
      <c r="F24" s="32">
        <f>F25+F26+F27</f>
        <v>1508369.5</v>
      </c>
      <c r="G24" s="32">
        <f>G25+G26+G27</f>
        <v>1506369.5</v>
      </c>
      <c r="H24" s="33"/>
    </row>
    <row r="25" s="137" customFormat="1" ht="38.25" customHeight="1" spans="1:8">
      <c r="A25" s="101">
        <v>1</v>
      </c>
      <c r="B25" s="102" t="s">
        <v>227</v>
      </c>
      <c r="C25" s="138" t="s">
        <v>228</v>
      </c>
      <c r="D25" s="138"/>
      <c r="E25" s="138"/>
      <c r="F25" s="104">
        <v>6369.5</v>
      </c>
      <c r="G25" s="104">
        <v>6369.5</v>
      </c>
      <c r="H25" s="105"/>
    </row>
    <row r="26" s="137" customFormat="1" ht="38.25" customHeight="1" spans="1:8">
      <c r="A26" s="101">
        <v>2</v>
      </c>
      <c r="B26" s="102" t="s">
        <v>229</v>
      </c>
      <c r="C26" s="138"/>
      <c r="D26" s="138"/>
      <c r="E26" s="138"/>
      <c r="F26" s="104">
        <v>2000</v>
      </c>
      <c r="G26" s="104">
        <v>0</v>
      </c>
      <c r="H26" s="105" t="s">
        <v>230</v>
      </c>
    </row>
    <row r="27" s="137" customFormat="1" ht="38.25" customHeight="1" spans="1:8">
      <c r="A27" s="101">
        <v>3</v>
      </c>
      <c r="B27" s="102" t="s">
        <v>231</v>
      </c>
      <c r="C27" s="139" t="s">
        <v>232</v>
      </c>
      <c r="D27" s="138"/>
      <c r="E27" s="138"/>
      <c r="F27" s="104">
        <v>1500000</v>
      </c>
      <c r="G27" s="104">
        <v>1500000</v>
      </c>
      <c r="H27" s="105"/>
    </row>
    <row r="28" s="137" customFormat="1" ht="38.25" customHeight="1" spans="1:8">
      <c r="A28" s="29" t="s">
        <v>196</v>
      </c>
      <c r="B28" s="100" t="s">
        <v>197</v>
      </c>
      <c r="C28" s="31"/>
      <c r="D28" s="31"/>
      <c r="E28" s="31"/>
      <c r="F28" s="32">
        <f>F29+F30</f>
        <v>2808459.81</v>
      </c>
      <c r="G28" s="32">
        <f>G29+G30</f>
        <v>702114.9525</v>
      </c>
      <c r="H28" s="33"/>
    </row>
    <row r="29" s="137" customFormat="1" ht="38.25" customHeight="1" spans="1:8">
      <c r="A29" s="101">
        <v>1</v>
      </c>
      <c r="B29" s="102" t="s">
        <v>233</v>
      </c>
      <c r="C29" s="138"/>
      <c r="D29" s="138"/>
      <c r="E29" s="138"/>
      <c r="F29" s="104">
        <v>2798159.4</v>
      </c>
      <c r="G29" s="104">
        <f>F29*25%</f>
        <v>699539.85</v>
      </c>
      <c r="H29" s="109" t="s">
        <v>234</v>
      </c>
    </row>
    <row r="30" s="137" customFormat="1" ht="38.25" customHeight="1" spans="1:8">
      <c r="A30" s="101">
        <v>2</v>
      </c>
      <c r="B30" s="102" t="s">
        <v>235</v>
      </c>
      <c r="C30" s="138"/>
      <c r="D30" s="138"/>
      <c r="E30" s="138"/>
      <c r="F30" s="104">
        <v>10300.41</v>
      </c>
      <c r="G30" s="104">
        <f>F30*0.25</f>
        <v>2575.1025</v>
      </c>
      <c r="H30" s="109" t="s">
        <v>234</v>
      </c>
    </row>
    <row r="31" ht="33" customHeight="1" spans="1:8">
      <c r="A31" s="39"/>
      <c r="B31" s="40" t="s">
        <v>49</v>
      </c>
      <c r="C31" s="41"/>
      <c r="D31" s="41"/>
      <c r="E31" s="41"/>
      <c r="F31" s="42">
        <f>F7+F23+F24+F28</f>
        <v>4524327.91</v>
      </c>
      <c r="G31" s="42">
        <f>G7+G23+G24+G28</f>
        <v>2316514.9025</v>
      </c>
      <c r="H31" s="43"/>
    </row>
  </sheetData>
  <mergeCells count="1">
    <mergeCell ref="A2:H2"/>
  </mergeCells>
  <pageMargins left="0.7" right="0.7" top="0.75" bottom="0.75" header="0.3" footer="0.3"/>
  <pageSetup paperSize="9" scale="85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8"/>
  <sheetViews>
    <sheetView topLeftCell="A25" workbookViewId="0">
      <selection activeCell="F38" sqref="F38:G38"/>
    </sheetView>
  </sheetViews>
  <sheetFormatPr defaultColWidth="9" defaultRowHeight="13.5"/>
  <cols>
    <col min="1" max="1" width="4.5" customWidth="1"/>
    <col min="2" max="2" width="21.5" customWidth="1"/>
    <col min="3" max="3" width="14.375" style="117" customWidth="1"/>
    <col min="4" max="4" width="8.625" style="117" customWidth="1"/>
    <col min="5" max="6" width="13.875" style="94" customWidth="1"/>
    <col min="7" max="7" width="14.875" style="94" customWidth="1"/>
    <col min="8" max="8" width="18.25" customWidth="1"/>
    <col min="9" max="9" width="12.375" customWidth="1"/>
  </cols>
  <sheetData>
    <row r="1" s="21" customFormat="1" ht="27" customHeight="1" spans="1:7">
      <c r="A1" s="21" t="s">
        <v>236</v>
      </c>
      <c r="C1" s="22"/>
      <c r="D1" s="22"/>
      <c r="E1" s="23"/>
      <c r="F1" s="23"/>
      <c r="G1" s="23"/>
    </row>
    <row r="2" s="21" customFormat="1" ht="42" customHeight="1" spans="1:8">
      <c r="A2" s="24" t="s">
        <v>45</v>
      </c>
      <c r="B2" s="24"/>
      <c r="C2" s="24"/>
      <c r="D2" s="24"/>
      <c r="E2" s="24"/>
      <c r="F2" s="24"/>
      <c r="G2" s="24"/>
      <c r="H2" s="24"/>
    </row>
    <row r="3" s="21" customFormat="1" ht="26.25" customHeight="1" spans="1:7">
      <c r="A3" s="21" t="s">
        <v>237</v>
      </c>
      <c r="C3" s="22"/>
      <c r="D3" s="22"/>
      <c r="E3" s="23"/>
      <c r="F3" s="23"/>
      <c r="G3" s="23"/>
    </row>
    <row r="4" s="21" customFormat="1" ht="26.25" customHeight="1" spans="1:7">
      <c r="A4" s="21" t="s">
        <v>52</v>
      </c>
      <c r="C4" s="22"/>
      <c r="D4" s="22"/>
      <c r="E4" s="23"/>
      <c r="F4" s="23"/>
      <c r="G4" s="23"/>
    </row>
    <row r="5" s="21" customFormat="1" ht="26.25" customHeight="1" spans="1:7">
      <c r="A5" s="21" t="s">
        <v>238</v>
      </c>
      <c r="C5" s="22"/>
      <c r="D5" s="22"/>
      <c r="E5" s="23"/>
      <c r="F5" s="23"/>
      <c r="G5" s="23"/>
    </row>
    <row r="6" s="21" customFormat="1" ht="32.25" customHeight="1" spans="1:8">
      <c r="A6" s="25" t="s">
        <v>2</v>
      </c>
      <c r="B6" s="26" t="s">
        <v>54</v>
      </c>
      <c r="C6" s="26" t="s">
        <v>55</v>
      </c>
      <c r="D6" s="26" t="s">
        <v>204</v>
      </c>
      <c r="E6" s="27" t="s">
        <v>205</v>
      </c>
      <c r="F6" s="27" t="s">
        <v>239</v>
      </c>
      <c r="G6" s="27" t="s">
        <v>59</v>
      </c>
      <c r="H6" s="28" t="s">
        <v>60</v>
      </c>
    </row>
    <row r="7" s="21" customFormat="1" ht="32.25" customHeight="1" spans="1:8">
      <c r="A7" s="118" t="s">
        <v>240</v>
      </c>
      <c r="B7" s="119"/>
      <c r="C7" s="120"/>
      <c r="D7" s="120"/>
      <c r="E7" s="121"/>
      <c r="F7" s="121">
        <f>F8+F13</f>
        <v>1931385.16</v>
      </c>
      <c r="G7" s="121">
        <f>G8+G13</f>
        <v>1931385.16</v>
      </c>
      <c r="H7" s="122"/>
    </row>
    <row r="8" s="21" customFormat="1" ht="37.5" customHeight="1" spans="1:8">
      <c r="A8" s="123" t="s">
        <v>61</v>
      </c>
      <c r="B8" s="100" t="s">
        <v>241</v>
      </c>
      <c r="C8" s="124"/>
      <c r="D8" s="124"/>
      <c r="E8" s="125"/>
      <c r="F8" s="125">
        <f>SUM(F9:F12)</f>
        <v>170792.4</v>
      </c>
      <c r="G8" s="125">
        <f>SUM(G9:G12)</f>
        <v>170792.4</v>
      </c>
      <c r="H8" s="126"/>
    </row>
    <row r="9" s="21" customFormat="1" ht="37.5" customHeight="1" spans="1:8">
      <c r="A9" s="127">
        <v>1</v>
      </c>
      <c r="B9" s="35" t="s">
        <v>242</v>
      </c>
      <c r="C9" s="128" t="s">
        <v>243</v>
      </c>
      <c r="D9" s="128">
        <v>1</v>
      </c>
      <c r="E9" s="129">
        <v>6750</v>
      </c>
      <c r="F9" s="129">
        <f>D9*E9</f>
        <v>6750</v>
      </c>
      <c r="G9" s="129">
        <f>D9*E9</f>
        <v>6750</v>
      </c>
      <c r="H9" s="38"/>
    </row>
    <row r="10" s="21" customFormat="1" ht="37.5" customHeight="1" spans="1:8">
      <c r="A10" s="127">
        <v>2</v>
      </c>
      <c r="B10" s="35" t="s">
        <v>244</v>
      </c>
      <c r="C10" s="128" t="s">
        <v>245</v>
      </c>
      <c r="D10" s="128">
        <v>1</v>
      </c>
      <c r="E10" s="129">
        <v>105513</v>
      </c>
      <c r="F10" s="129">
        <f>D10*E10</f>
        <v>105513</v>
      </c>
      <c r="G10" s="129">
        <v>105513</v>
      </c>
      <c r="H10" s="38"/>
    </row>
    <row r="11" s="21" customFormat="1" ht="37.5" customHeight="1" spans="1:8">
      <c r="A11" s="130">
        <v>3</v>
      </c>
      <c r="B11" s="131" t="s">
        <v>246</v>
      </c>
      <c r="C11" s="132" t="s">
        <v>247</v>
      </c>
      <c r="D11" s="132">
        <v>2</v>
      </c>
      <c r="E11" s="133">
        <v>24365.7</v>
      </c>
      <c r="F11" s="129">
        <f>D11*E11</f>
        <v>48731.4</v>
      </c>
      <c r="G11" s="133">
        <v>48731.4</v>
      </c>
      <c r="H11" s="38"/>
    </row>
    <row r="12" s="21" customFormat="1" ht="37.5" customHeight="1" spans="1:8">
      <c r="A12" s="127">
        <v>4</v>
      </c>
      <c r="B12" s="35" t="s">
        <v>209</v>
      </c>
      <c r="C12" s="128" t="s">
        <v>248</v>
      </c>
      <c r="D12" s="128">
        <v>2</v>
      </c>
      <c r="E12" s="129">
        <f>F12/2</f>
        <v>4899</v>
      </c>
      <c r="F12" s="129">
        <v>9798</v>
      </c>
      <c r="G12" s="129">
        <v>9798</v>
      </c>
      <c r="H12" s="38"/>
    </row>
    <row r="13" s="21" customFormat="1" ht="37.5" customHeight="1" spans="1:8">
      <c r="A13" s="123" t="s">
        <v>87</v>
      </c>
      <c r="B13" s="100" t="s">
        <v>249</v>
      </c>
      <c r="C13" s="124"/>
      <c r="D13" s="124"/>
      <c r="E13" s="125"/>
      <c r="F13" s="125">
        <f>F14</f>
        <v>1760592.76</v>
      </c>
      <c r="G13" s="125">
        <f>G14</f>
        <v>1760592.76</v>
      </c>
      <c r="H13" s="38"/>
    </row>
    <row r="14" s="21" customFormat="1" ht="37.5" customHeight="1" spans="1:8">
      <c r="A14" s="127">
        <v>1</v>
      </c>
      <c r="B14" s="35" t="s">
        <v>250</v>
      </c>
      <c r="C14" s="128"/>
      <c r="D14" s="128"/>
      <c r="E14" s="129"/>
      <c r="F14" s="129">
        <v>1760592.76</v>
      </c>
      <c r="G14" s="129">
        <v>1760592.76</v>
      </c>
      <c r="H14" s="38"/>
    </row>
    <row r="15" s="21" customFormat="1" ht="37.5" customHeight="1" spans="1:8">
      <c r="A15" s="118" t="s">
        <v>251</v>
      </c>
      <c r="B15" s="119"/>
      <c r="C15" s="124"/>
      <c r="D15" s="124"/>
      <c r="E15" s="125"/>
      <c r="F15" s="125">
        <f>F16+F35</f>
        <v>1818438.72</v>
      </c>
      <c r="G15" s="125">
        <f>G16+G35</f>
        <v>1579715.72</v>
      </c>
      <c r="H15" s="126"/>
    </row>
    <row r="16" s="21" customFormat="1" ht="37.5" customHeight="1" spans="1:8">
      <c r="A16" s="123" t="s">
        <v>61</v>
      </c>
      <c r="B16" s="100" t="s">
        <v>241</v>
      </c>
      <c r="C16" s="124"/>
      <c r="D16" s="124"/>
      <c r="E16" s="125"/>
      <c r="F16" s="125">
        <f>SUM(F17:F34)</f>
        <v>1304133</v>
      </c>
      <c r="G16" s="125">
        <f>SUM(G17:G34)</f>
        <v>1065410</v>
      </c>
      <c r="H16" s="134"/>
    </row>
    <row r="17" s="21" customFormat="1" ht="40.5" customHeight="1" spans="1:8">
      <c r="A17" s="127">
        <v>1</v>
      </c>
      <c r="B17" s="35" t="s">
        <v>252</v>
      </c>
      <c r="C17" s="128" t="s">
        <v>253</v>
      </c>
      <c r="D17" s="128">
        <v>1</v>
      </c>
      <c r="E17" s="129">
        <v>27500</v>
      </c>
      <c r="F17" s="129">
        <v>27500</v>
      </c>
      <c r="G17" s="129">
        <v>27500</v>
      </c>
      <c r="H17" s="38"/>
    </row>
    <row r="18" s="21" customFormat="1" ht="37.5" customHeight="1" spans="1:8">
      <c r="A18" s="127">
        <v>2</v>
      </c>
      <c r="B18" s="35" t="s">
        <v>254</v>
      </c>
      <c r="C18" s="128" t="s">
        <v>255</v>
      </c>
      <c r="D18" s="128">
        <v>1</v>
      </c>
      <c r="E18" s="129">
        <v>400</v>
      </c>
      <c r="F18" s="129">
        <v>400</v>
      </c>
      <c r="G18" s="129">
        <v>400</v>
      </c>
      <c r="H18" s="38"/>
    </row>
    <row r="19" s="21" customFormat="1" ht="37.5" customHeight="1" spans="1:8">
      <c r="A19" s="127">
        <v>3</v>
      </c>
      <c r="B19" s="35" t="s">
        <v>256</v>
      </c>
      <c r="C19" s="128" t="s">
        <v>257</v>
      </c>
      <c r="D19" s="128">
        <v>30</v>
      </c>
      <c r="E19" s="129">
        <v>200</v>
      </c>
      <c r="F19" s="129">
        <f>D19*E19</f>
        <v>6000</v>
      </c>
      <c r="G19" s="129">
        <v>6000</v>
      </c>
      <c r="H19" s="38"/>
    </row>
    <row r="20" s="21" customFormat="1" ht="37.5" customHeight="1" spans="1:8">
      <c r="A20" s="127">
        <v>4</v>
      </c>
      <c r="B20" s="35" t="s">
        <v>258</v>
      </c>
      <c r="C20" s="128" t="s">
        <v>259</v>
      </c>
      <c r="D20" s="128">
        <v>1</v>
      </c>
      <c r="E20" s="129">
        <v>2750</v>
      </c>
      <c r="F20" s="129">
        <f>D20*E20</f>
        <v>2750</v>
      </c>
      <c r="G20" s="129">
        <v>2750</v>
      </c>
      <c r="H20" s="38"/>
    </row>
    <row r="21" s="21" customFormat="1" ht="37.5" customHeight="1" spans="1:8">
      <c r="A21" s="127">
        <v>5</v>
      </c>
      <c r="B21" s="35" t="s">
        <v>260</v>
      </c>
      <c r="C21" s="128" t="s">
        <v>261</v>
      </c>
      <c r="D21" s="128">
        <v>1</v>
      </c>
      <c r="E21" s="129">
        <v>40000</v>
      </c>
      <c r="F21" s="129">
        <f>D21*E21</f>
        <v>40000</v>
      </c>
      <c r="G21" s="129">
        <v>40000</v>
      </c>
      <c r="H21" s="38"/>
    </row>
    <row r="22" s="21" customFormat="1" ht="37.5" customHeight="1" spans="1:8">
      <c r="A22" s="127">
        <v>6</v>
      </c>
      <c r="B22" s="35" t="s">
        <v>262</v>
      </c>
      <c r="C22" s="128" t="s">
        <v>263</v>
      </c>
      <c r="D22" s="128">
        <v>1</v>
      </c>
      <c r="E22" s="129">
        <v>2000</v>
      </c>
      <c r="F22" s="129">
        <f>D22*E22</f>
        <v>2000</v>
      </c>
      <c r="G22" s="129">
        <v>2000</v>
      </c>
      <c r="H22" s="38"/>
    </row>
    <row r="23" s="21" customFormat="1" ht="37.5" customHeight="1" spans="1:8">
      <c r="A23" s="127">
        <v>7</v>
      </c>
      <c r="B23" s="35" t="s">
        <v>264</v>
      </c>
      <c r="C23" s="128" t="s">
        <v>64</v>
      </c>
      <c r="D23" s="128">
        <v>8</v>
      </c>
      <c r="E23" s="129">
        <f>F23/D23</f>
        <v>24390</v>
      </c>
      <c r="F23" s="129">
        <v>195120</v>
      </c>
      <c r="G23" s="129">
        <v>195120</v>
      </c>
      <c r="H23" s="38"/>
    </row>
    <row r="24" s="21" customFormat="1" ht="37.5" customHeight="1" spans="1:8">
      <c r="A24" s="127">
        <v>8</v>
      </c>
      <c r="B24" s="35" t="s">
        <v>265</v>
      </c>
      <c r="C24" s="128" t="s">
        <v>266</v>
      </c>
      <c r="D24" s="128">
        <v>8</v>
      </c>
      <c r="E24" s="129">
        <f>F24/D24</f>
        <v>10500</v>
      </c>
      <c r="F24" s="129">
        <v>84000</v>
      </c>
      <c r="G24" s="129">
        <v>84000</v>
      </c>
      <c r="H24" s="38"/>
    </row>
    <row r="25" s="21" customFormat="1" ht="37.5" customHeight="1" spans="1:8">
      <c r="A25" s="127">
        <v>9</v>
      </c>
      <c r="B25" s="35" t="s">
        <v>267</v>
      </c>
      <c r="C25" s="128" t="s">
        <v>268</v>
      </c>
      <c r="D25" s="128">
        <v>20</v>
      </c>
      <c r="E25" s="129">
        <f>F25/D25</f>
        <v>9075</v>
      </c>
      <c r="F25" s="129">
        <v>181500</v>
      </c>
      <c r="G25" s="129">
        <v>181500</v>
      </c>
      <c r="H25" s="38"/>
    </row>
    <row r="26" s="21" customFormat="1" ht="37.5" customHeight="1" spans="1:8">
      <c r="A26" s="127">
        <v>10</v>
      </c>
      <c r="B26" s="35" t="s">
        <v>118</v>
      </c>
      <c r="C26" s="128" t="s">
        <v>269</v>
      </c>
      <c r="D26" s="128">
        <v>20</v>
      </c>
      <c r="E26" s="129">
        <f>F26/D26</f>
        <v>11800</v>
      </c>
      <c r="F26" s="129">
        <v>236000</v>
      </c>
      <c r="G26" s="129">
        <v>236000</v>
      </c>
      <c r="H26" s="38" t="s">
        <v>270</v>
      </c>
    </row>
    <row r="27" s="21" customFormat="1" ht="37.5" customHeight="1" spans="1:8">
      <c r="A27" s="127">
        <v>11</v>
      </c>
      <c r="B27" s="35" t="s">
        <v>271</v>
      </c>
      <c r="C27" s="128"/>
      <c r="D27" s="128">
        <v>12</v>
      </c>
      <c r="E27" s="129">
        <v>370</v>
      </c>
      <c r="F27" s="129">
        <f>D27*E27</f>
        <v>4440</v>
      </c>
      <c r="G27" s="129">
        <v>4440</v>
      </c>
      <c r="H27" s="38"/>
    </row>
    <row r="28" s="21" customFormat="1" ht="37.5" customHeight="1" spans="1:8">
      <c r="A28" s="127">
        <v>12</v>
      </c>
      <c r="B28" s="35" t="s">
        <v>272</v>
      </c>
      <c r="C28" s="128"/>
      <c r="D28" s="128">
        <v>6</v>
      </c>
      <c r="E28" s="129">
        <v>1170</v>
      </c>
      <c r="F28" s="129">
        <f>D28*E28</f>
        <v>7020</v>
      </c>
      <c r="G28" s="129">
        <v>7020</v>
      </c>
      <c r="H28" s="38"/>
    </row>
    <row r="29" s="21" customFormat="1" ht="37.5" customHeight="1" spans="1:8">
      <c r="A29" s="127">
        <v>13</v>
      </c>
      <c r="B29" s="35" t="s">
        <v>273</v>
      </c>
      <c r="C29" s="128"/>
      <c r="D29" s="128">
        <v>1</v>
      </c>
      <c r="E29" s="129">
        <v>910</v>
      </c>
      <c r="F29" s="129">
        <v>910</v>
      </c>
      <c r="G29" s="129">
        <v>910</v>
      </c>
      <c r="H29" s="38"/>
    </row>
    <row r="30" s="21" customFormat="1" ht="37.5" customHeight="1" spans="1:8">
      <c r="A30" s="127">
        <v>14</v>
      </c>
      <c r="B30" s="35" t="s">
        <v>274</v>
      </c>
      <c r="C30" s="128"/>
      <c r="D30" s="128">
        <v>31</v>
      </c>
      <c r="E30" s="129">
        <v>335</v>
      </c>
      <c r="F30" s="129">
        <f>E30*D30</f>
        <v>10385</v>
      </c>
      <c r="G30" s="129">
        <v>10050</v>
      </c>
      <c r="H30" s="38" t="s">
        <v>275</v>
      </c>
    </row>
    <row r="31" s="21" customFormat="1" ht="48.75" customHeight="1" spans="1:8">
      <c r="A31" s="127">
        <v>15</v>
      </c>
      <c r="B31" s="35" t="s">
        <v>276</v>
      </c>
      <c r="C31" s="128" t="s">
        <v>277</v>
      </c>
      <c r="D31" s="128">
        <v>1</v>
      </c>
      <c r="E31" s="129">
        <v>274200</v>
      </c>
      <c r="F31" s="129">
        <v>274200</v>
      </c>
      <c r="G31" s="129">
        <f>274200-236000</f>
        <v>38200</v>
      </c>
      <c r="H31" s="38" t="s">
        <v>278</v>
      </c>
    </row>
    <row r="32" s="21" customFormat="1" ht="37.5" customHeight="1" spans="1:8">
      <c r="A32" s="127">
        <v>16</v>
      </c>
      <c r="B32" s="35" t="s">
        <v>279</v>
      </c>
      <c r="C32" s="128" t="s">
        <v>280</v>
      </c>
      <c r="D32" s="128">
        <v>9</v>
      </c>
      <c r="E32" s="129">
        <v>3300</v>
      </c>
      <c r="F32" s="129">
        <v>29700</v>
      </c>
      <c r="G32" s="129">
        <v>29700</v>
      </c>
      <c r="H32" s="38"/>
    </row>
    <row r="33" s="21" customFormat="1" ht="37.5" customHeight="1" spans="1:8">
      <c r="A33" s="127">
        <v>17</v>
      </c>
      <c r="B33" s="35" t="s">
        <v>281</v>
      </c>
      <c r="C33" s="128"/>
      <c r="D33" s="128">
        <v>1</v>
      </c>
      <c r="E33" s="129">
        <v>199820</v>
      </c>
      <c r="F33" s="129">
        <v>199820</v>
      </c>
      <c r="G33" s="129">
        <v>199820</v>
      </c>
      <c r="H33" s="38"/>
    </row>
    <row r="34" s="21" customFormat="1" ht="37.5" customHeight="1" spans="1:8">
      <c r="A34" s="127">
        <v>18</v>
      </c>
      <c r="B34" s="35" t="s">
        <v>282</v>
      </c>
      <c r="C34" s="128"/>
      <c r="D34" s="128"/>
      <c r="E34" s="129"/>
      <c r="F34" s="129">
        <v>2388</v>
      </c>
      <c r="G34" s="129">
        <v>0</v>
      </c>
      <c r="H34" s="38" t="s">
        <v>283</v>
      </c>
    </row>
    <row r="35" s="21" customFormat="1" ht="37.5" customHeight="1" spans="1:8">
      <c r="A35" s="123" t="s">
        <v>87</v>
      </c>
      <c r="B35" s="100" t="s">
        <v>88</v>
      </c>
      <c r="C35" s="124"/>
      <c r="D35" s="124"/>
      <c r="E35" s="125"/>
      <c r="F35" s="125">
        <f>F36</f>
        <v>514305.72</v>
      </c>
      <c r="G35" s="125">
        <f>G36</f>
        <v>514305.72</v>
      </c>
      <c r="H35" s="126"/>
    </row>
    <row r="36" s="21" customFormat="1" ht="63" customHeight="1" spans="1:9">
      <c r="A36" s="127">
        <v>1</v>
      </c>
      <c r="B36" s="35" t="s">
        <v>250</v>
      </c>
      <c r="C36" s="128"/>
      <c r="D36" s="128">
        <v>1</v>
      </c>
      <c r="E36" s="129"/>
      <c r="F36" s="129">
        <v>514305.72</v>
      </c>
      <c r="G36" s="129">
        <v>514305.72</v>
      </c>
      <c r="H36" s="38"/>
      <c r="I36" s="23"/>
    </row>
    <row r="37" s="21" customFormat="1" ht="37.5" customHeight="1" spans="1:8">
      <c r="A37" s="135"/>
      <c r="B37" s="12"/>
      <c r="C37" s="36"/>
      <c r="D37" s="36"/>
      <c r="E37" s="37"/>
      <c r="F37" s="37"/>
      <c r="G37" s="37"/>
      <c r="H37" s="136"/>
    </row>
    <row r="38" s="21" customFormat="1" ht="37.5" customHeight="1" spans="1:8">
      <c r="A38" s="39"/>
      <c r="B38" s="40" t="s">
        <v>49</v>
      </c>
      <c r="C38" s="41"/>
      <c r="D38" s="41"/>
      <c r="E38" s="42"/>
      <c r="F38" s="42">
        <f>F7+F15</f>
        <v>3749823.88</v>
      </c>
      <c r="G38" s="42">
        <f>G7+G15</f>
        <v>3511100.88</v>
      </c>
      <c r="H38" s="43"/>
    </row>
    <row r="39" s="21" customFormat="1" ht="20.25" customHeight="1" spans="3:7">
      <c r="C39" s="22"/>
      <c r="D39" s="22"/>
      <c r="E39" s="23"/>
      <c r="F39" s="23"/>
      <c r="G39" s="23"/>
    </row>
    <row r="40" s="21" customFormat="1" ht="20.25" customHeight="1" spans="3:7">
      <c r="C40" s="22"/>
      <c r="D40" s="22"/>
      <c r="E40" s="23"/>
      <c r="F40" s="23"/>
      <c r="G40" s="23"/>
    </row>
    <row r="41" s="21" customFormat="1" ht="20.25" customHeight="1" spans="3:7">
      <c r="C41" s="22"/>
      <c r="D41" s="22"/>
      <c r="E41" s="23"/>
      <c r="F41" s="23"/>
      <c r="G41" s="23"/>
    </row>
    <row r="42" s="21" customFormat="1" ht="20.25" customHeight="1" spans="3:7">
      <c r="C42" s="22"/>
      <c r="D42" s="22"/>
      <c r="E42" s="23"/>
      <c r="F42" s="23"/>
      <c r="G42" s="23"/>
    </row>
    <row r="43" s="21" customFormat="1" ht="20.25" customHeight="1" spans="3:7">
      <c r="C43" s="22"/>
      <c r="D43" s="22"/>
      <c r="E43" s="23"/>
      <c r="F43" s="23"/>
      <c r="G43" s="23"/>
    </row>
    <row r="44" s="21" customFormat="1" ht="20.25" customHeight="1" spans="3:7">
      <c r="C44" s="22"/>
      <c r="D44" s="22"/>
      <c r="E44" s="23"/>
      <c r="F44" s="23"/>
      <c r="G44" s="23"/>
    </row>
    <row r="45" s="21" customFormat="1" ht="20.25" customHeight="1" spans="3:7">
      <c r="C45" s="22"/>
      <c r="D45" s="22"/>
      <c r="E45" s="23"/>
      <c r="F45" s="23"/>
      <c r="G45" s="23"/>
    </row>
    <row r="46" s="21" customFormat="1" ht="20.25" customHeight="1" spans="3:7">
      <c r="C46" s="22"/>
      <c r="D46" s="22"/>
      <c r="E46" s="23"/>
      <c r="F46" s="23"/>
      <c r="G46" s="23"/>
    </row>
    <row r="47" s="21" customFormat="1" ht="20.25" customHeight="1" spans="3:7">
      <c r="C47" s="22"/>
      <c r="D47" s="22"/>
      <c r="E47" s="23"/>
      <c r="F47" s="23"/>
      <c r="G47" s="23"/>
    </row>
    <row r="48" s="21" customFormat="1" ht="20.25" customHeight="1" spans="3:7">
      <c r="C48" s="22"/>
      <c r="D48" s="22"/>
      <c r="E48" s="23"/>
      <c r="F48" s="23"/>
      <c r="G48" s="23"/>
    </row>
  </sheetData>
  <mergeCells count="3">
    <mergeCell ref="A2:H2"/>
    <mergeCell ref="A7:B7"/>
    <mergeCell ref="A15:B15"/>
  </mergeCells>
  <pageMargins left="0.7" right="0.7" top="0.75" bottom="0.75" header="0.3" footer="0.3"/>
  <pageSetup paperSize="9" scale="77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6"/>
  <sheetViews>
    <sheetView topLeftCell="A88" workbookViewId="0">
      <selection activeCell="I9" sqref="I9"/>
    </sheetView>
  </sheetViews>
  <sheetFormatPr defaultColWidth="9" defaultRowHeight="13.5" outlineLevelCol="7"/>
  <cols>
    <col min="1" max="1" width="5.125" customWidth="1"/>
    <col min="2" max="2" width="19.625" customWidth="1"/>
    <col min="4" max="4" width="11.875" customWidth="1"/>
    <col min="5" max="5" width="14.5" style="94" customWidth="1"/>
    <col min="6" max="6" width="13.625" style="94" customWidth="1"/>
    <col min="7" max="7" width="16.625" customWidth="1"/>
    <col min="8" max="8" width="10.875" customWidth="1"/>
  </cols>
  <sheetData>
    <row r="1" s="21" customFormat="1" ht="27" customHeight="1" spans="1:6">
      <c r="A1" s="21" t="s">
        <v>50</v>
      </c>
      <c r="C1" s="22"/>
      <c r="D1" s="22"/>
      <c r="E1" s="23"/>
      <c r="F1" s="23"/>
    </row>
    <row r="2" s="21" customFormat="1" ht="42" customHeight="1" spans="1:7">
      <c r="A2" s="24" t="s">
        <v>45</v>
      </c>
      <c r="B2" s="24"/>
      <c r="C2" s="24"/>
      <c r="D2" s="24"/>
      <c r="E2" s="24"/>
      <c r="F2" s="24"/>
      <c r="G2" s="24"/>
    </row>
    <row r="3" s="21" customFormat="1" ht="26.25" customHeight="1" spans="1:6">
      <c r="A3" s="21" t="s">
        <v>284</v>
      </c>
      <c r="C3" s="22"/>
      <c r="D3" s="22"/>
      <c r="E3" s="23"/>
      <c r="F3" s="23"/>
    </row>
    <row r="4" s="21" customFormat="1" ht="26.25" customHeight="1" spans="1:6">
      <c r="A4" s="21" t="s">
        <v>285</v>
      </c>
      <c r="C4" s="22"/>
      <c r="D4" s="22"/>
      <c r="E4" s="23"/>
      <c r="F4" s="23"/>
    </row>
    <row r="5" s="21" customFormat="1" ht="26.25" customHeight="1" spans="1:6">
      <c r="A5" s="21" t="s">
        <v>286</v>
      </c>
      <c r="C5" s="22"/>
      <c r="D5" s="22"/>
      <c r="E5" s="23"/>
      <c r="F5" s="23"/>
    </row>
    <row r="6" s="93" customFormat="1" ht="53.25" customHeight="1" spans="1:7">
      <c r="A6" s="95" t="s">
        <v>2</v>
      </c>
      <c r="B6" s="96" t="s">
        <v>54</v>
      </c>
      <c r="C6" s="96" t="s">
        <v>55</v>
      </c>
      <c r="D6" s="96" t="s">
        <v>56</v>
      </c>
      <c r="E6" s="97" t="s">
        <v>58</v>
      </c>
      <c r="F6" s="97" t="s">
        <v>59</v>
      </c>
      <c r="G6" s="98" t="s">
        <v>60</v>
      </c>
    </row>
    <row r="7" s="93" customFormat="1" ht="24.75" customHeight="1" spans="1:7">
      <c r="A7" s="99" t="s">
        <v>61</v>
      </c>
      <c r="B7" s="100" t="s">
        <v>287</v>
      </c>
      <c r="C7" s="30"/>
      <c r="D7" s="30"/>
      <c r="E7" s="32">
        <f>E8+E9+E10</f>
        <v>1649637</v>
      </c>
      <c r="F7" s="32">
        <f>F8+F9+F10</f>
        <v>1649637</v>
      </c>
      <c r="G7" s="33"/>
    </row>
    <row r="8" s="93" customFormat="1" ht="36.75" customHeight="1" spans="1:7">
      <c r="A8" s="101">
        <v>1</v>
      </c>
      <c r="B8" s="102" t="s">
        <v>288</v>
      </c>
      <c r="C8" s="102" t="s">
        <v>289</v>
      </c>
      <c r="D8" s="103">
        <v>89</v>
      </c>
      <c r="E8" s="104">
        <v>629637</v>
      </c>
      <c r="F8" s="104">
        <v>629637</v>
      </c>
      <c r="G8" s="105"/>
    </row>
    <row r="9" s="93" customFormat="1" ht="39" customHeight="1" spans="1:7">
      <c r="A9" s="101">
        <v>2</v>
      </c>
      <c r="B9" s="102" t="s">
        <v>290</v>
      </c>
      <c r="C9" s="102" t="s">
        <v>289</v>
      </c>
      <c r="D9" s="103">
        <v>20</v>
      </c>
      <c r="E9" s="104">
        <v>520000</v>
      </c>
      <c r="F9" s="104">
        <v>520000</v>
      </c>
      <c r="G9" s="106" t="s">
        <v>291</v>
      </c>
    </row>
    <row r="10" s="93" customFormat="1" ht="52.5" customHeight="1" spans="1:7">
      <c r="A10" s="101">
        <v>3</v>
      </c>
      <c r="B10" s="102" t="s">
        <v>292</v>
      </c>
      <c r="C10" s="102"/>
      <c r="D10" s="103">
        <v>100</v>
      </c>
      <c r="E10" s="104">
        <v>500000</v>
      </c>
      <c r="F10" s="104">
        <v>500000</v>
      </c>
      <c r="G10" s="107"/>
    </row>
    <row r="11" s="93" customFormat="1" ht="24.75" customHeight="1" spans="1:7">
      <c r="A11" s="29" t="s">
        <v>87</v>
      </c>
      <c r="B11" s="100" t="s">
        <v>293</v>
      </c>
      <c r="C11" s="100"/>
      <c r="D11" s="30"/>
      <c r="E11" s="32">
        <f>SUM(E12:E73)</f>
        <v>455444.77</v>
      </c>
      <c r="F11" s="32">
        <f>SUM(F12:F73)</f>
        <v>455444.77</v>
      </c>
      <c r="G11" s="33"/>
    </row>
    <row r="12" s="93" customFormat="1" ht="24.75" customHeight="1" spans="1:7">
      <c r="A12" s="101">
        <v>1</v>
      </c>
      <c r="B12" s="102" t="s">
        <v>294</v>
      </c>
      <c r="C12" s="102"/>
      <c r="D12" s="103">
        <v>100</v>
      </c>
      <c r="E12" s="104">
        <v>140000</v>
      </c>
      <c r="F12" s="104">
        <v>140000</v>
      </c>
      <c r="G12" s="105"/>
    </row>
    <row r="13" s="93" customFormat="1" ht="24.75" customHeight="1" spans="1:7">
      <c r="A13" s="101">
        <v>2</v>
      </c>
      <c r="B13" s="102" t="s">
        <v>141</v>
      </c>
      <c r="C13" s="102"/>
      <c r="D13" s="103">
        <v>102</v>
      </c>
      <c r="E13" s="104">
        <v>225873.9</v>
      </c>
      <c r="F13" s="104">
        <v>225873.9</v>
      </c>
      <c r="G13" s="105"/>
    </row>
    <row r="14" s="93" customFormat="1" ht="24.75" customHeight="1" spans="1:7">
      <c r="A14" s="101">
        <v>3</v>
      </c>
      <c r="B14" s="102" t="s">
        <v>295</v>
      </c>
      <c r="C14" s="102"/>
      <c r="D14" s="103">
        <v>1</v>
      </c>
      <c r="E14" s="104">
        <v>2199</v>
      </c>
      <c r="F14" s="104">
        <v>2199</v>
      </c>
      <c r="G14" s="105"/>
    </row>
    <row r="15" s="93" customFormat="1" ht="24.75" customHeight="1" spans="1:7">
      <c r="A15" s="101">
        <v>4</v>
      </c>
      <c r="B15" s="102" t="s">
        <v>141</v>
      </c>
      <c r="C15" s="102"/>
      <c r="D15" s="103">
        <v>2</v>
      </c>
      <c r="E15" s="104">
        <v>4460</v>
      </c>
      <c r="F15" s="104">
        <v>4460</v>
      </c>
      <c r="G15" s="105"/>
    </row>
    <row r="16" s="93" customFormat="1" ht="24.75" customHeight="1" spans="1:7">
      <c r="A16" s="101">
        <v>5</v>
      </c>
      <c r="B16" s="102" t="s">
        <v>296</v>
      </c>
      <c r="C16" s="102"/>
      <c r="D16" s="103">
        <v>15</v>
      </c>
      <c r="E16" s="104">
        <v>1725</v>
      </c>
      <c r="F16" s="104">
        <v>1725</v>
      </c>
      <c r="G16" s="105"/>
    </row>
    <row r="17" s="93" customFormat="1" ht="24.75" customHeight="1" spans="1:7">
      <c r="A17" s="101">
        <v>6</v>
      </c>
      <c r="B17" s="102" t="s">
        <v>297</v>
      </c>
      <c r="C17" s="102"/>
      <c r="D17" s="103">
        <v>10</v>
      </c>
      <c r="E17" s="104">
        <v>1150</v>
      </c>
      <c r="F17" s="104">
        <v>1150</v>
      </c>
      <c r="G17" s="105"/>
    </row>
    <row r="18" s="93" customFormat="1" ht="24.75" customHeight="1" spans="1:7">
      <c r="A18" s="101">
        <v>7</v>
      </c>
      <c r="B18" s="102" t="s">
        <v>298</v>
      </c>
      <c r="C18" s="102"/>
      <c r="D18" s="103">
        <v>1</v>
      </c>
      <c r="E18" s="104">
        <v>349</v>
      </c>
      <c r="F18" s="104">
        <v>349</v>
      </c>
      <c r="G18" s="105"/>
    </row>
    <row r="19" s="93" customFormat="1" ht="24.75" customHeight="1" spans="1:7">
      <c r="A19" s="101">
        <v>8</v>
      </c>
      <c r="B19" s="102" t="s">
        <v>299</v>
      </c>
      <c r="C19" s="102"/>
      <c r="D19" s="103">
        <v>2</v>
      </c>
      <c r="E19" s="104">
        <v>240</v>
      </c>
      <c r="F19" s="104">
        <v>240</v>
      </c>
      <c r="G19" s="105"/>
    </row>
    <row r="20" s="93" customFormat="1" ht="24.75" customHeight="1" spans="1:7">
      <c r="A20" s="101">
        <v>9</v>
      </c>
      <c r="B20" s="102" t="s">
        <v>297</v>
      </c>
      <c r="C20" s="102"/>
      <c r="D20" s="103">
        <v>1</v>
      </c>
      <c r="E20" s="104">
        <v>120</v>
      </c>
      <c r="F20" s="104">
        <v>120</v>
      </c>
      <c r="G20" s="105"/>
    </row>
    <row r="21" s="93" customFormat="1" ht="24.75" customHeight="1" spans="1:7">
      <c r="A21" s="101">
        <v>10</v>
      </c>
      <c r="B21" s="102" t="s">
        <v>298</v>
      </c>
      <c r="C21" s="102"/>
      <c r="D21" s="103">
        <v>1</v>
      </c>
      <c r="E21" s="104">
        <v>349</v>
      </c>
      <c r="F21" s="104">
        <v>349</v>
      </c>
      <c r="G21" s="105"/>
    </row>
    <row r="22" s="93" customFormat="1" ht="24.75" customHeight="1" spans="1:7">
      <c r="A22" s="101">
        <v>11</v>
      </c>
      <c r="B22" s="102" t="s">
        <v>296</v>
      </c>
      <c r="C22" s="102"/>
      <c r="D22" s="103">
        <v>4</v>
      </c>
      <c r="E22" s="104">
        <v>460</v>
      </c>
      <c r="F22" s="104">
        <v>460</v>
      </c>
      <c r="G22" s="105"/>
    </row>
    <row r="23" s="93" customFormat="1" ht="24.75" customHeight="1" spans="1:7">
      <c r="A23" s="101">
        <v>12</v>
      </c>
      <c r="B23" s="102" t="s">
        <v>296</v>
      </c>
      <c r="C23" s="102"/>
      <c r="D23" s="103">
        <v>6</v>
      </c>
      <c r="E23" s="104">
        <v>690</v>
      </c>
      <c r="F23" s="104">
        <v>690</v>
      </c>
      <c r="G23" s="105"/>
    </row>
    <row r="24" s="93" customFormat="1" ht="24.75" customHeight="1" spans="1:7">
      <c r="A24" s="101">
        <v>13</v>
      </c>
      <c r="B24" s="102" t="s">
        <v>300</v>
      </c>
      <c r="C24" s="102"/>
      <c r="D24" s="103">
        <v>4</v>
      </c>
      <c r="E24" s="104">
        <v>132</v>
      </c>
      <c r="F24" s="104">
        <v>132</v>
      </c>
      <c r="G24" s="105"/>
    </row>
    <row r="25" s="93" customFormat="1" ht="24.75" customHeight="1" spans="1:7">
      <c r="A25" s="101">
        <v>14</v>
      </c>
      <c r="B25" s="102" t="s">
        <v>301</v>
      </c>
      <c r="C25" s="102"/>
      <c r="D25" s="103">
        <v>4</v>
      </c>
      <c r="E25" s="104">
        <v>556</v>
      </c>
      <c r="F25" s="104">
        <v>556</v>
      </c>
      <c r="G25" s="105"/>
    </row>
    <row r="26" s="93" customFormat="1" ht="24.75" customHeight="1" spans="1:7">
      <c r="A26" s="101">
        <v>15</v>
      </c>
      <c r="B26" s="102" t="s">
        <v>299</v>
      </c>
      <c r="C26" s="102"/>
      <c r="D26" s="103">
        <v>10</v>
      </c>
      <c r="E26" s="104">
        <v>1150</v>
      </c>
      <c r="F26" s="104">
        <v>1150</v>
      </c>
      <c r="G26" s="105"/>
    </row>
    <row r="27" s="93" customFormat="1" ht="32.25" customHeight="1" spans="1:7">
      <c r="A27" s="101">
        <v>16</v>
      </c>
      <c r="B27" s="102" t="s">
        <v>302</v>
      </c>
      <c r="C27" s="102"/>
      <c r="D27" s="103">
        <v>2</v>
      </c>
      <c r="E27" s="104">
        <v>7798</v>
      </c>
      <c r="F27" s="104">
        <v>7798</v>
      </c>
      <c r="G27" s="105"/>
    </row>
    <row r="28" s="93" customFormat="1" ht="24.75" customHeight="1" spans="1:7">
      <c r="A28" s="101">
        <v>17</v>
      </c>
      <c r="B28" s="102" t="s">
        <v>303</v>
      </c>
      <c r="C28" s="102"/>
      <c r="D28" s="103">
        <v>1</v>
      </c>
      <c r="E28" s="104">
        <v>965</v>
      </c>
      <c r="F28" s="104">
        <v>965</v>
      </c>
      <c r="G28" s="105"/>
    </row>
    <row r="29" s="93" customFormat="1" ht="24.75" customHeight="1" spans="1:7">
      <c r="A29" s="101">
        <v>18</v>
      </c>
      <c r="B29" s="102" t="s">
        <v>304</v>
      </c>
      <c r="C29" s="102"/>
      <c r="D29" s="103">
        <v>1</v>
      </c>
      <c r="E29" s="104">
        <v>95</v>
      </c>
      <c r="F29" s="104">
        <v>95</v>
      </c>
      <c r="G29" s="105"/>
    </row>
    <row r="30" s="93" customFormat="1" ht="24.75" customHeight="1" spans="1:7">
      <c r="A30" s="101">
        <v>19</v>
      </c>
      <c r="B30" s="102" t="s">
        <v>305</v>
      </c>
      <c r="C30" s="102"/>
      <c r="D30" s="103">
        <v>1</v>
      </c>
      <c r="E30" s="104">
        <v>1648</v>
      </c>
      <c r="F30" s="104">
        <v>1648</v>
      </c>
      <c r="G30" s="105"/>
    </row>
    <row r="31" s="93" customFormat="1" ht="30" customHeight="1" spans="1:7">
      <c r="A31" s="101">
        <v>20</v>
      </c>
      <c r="B31" s="102" t="s">
        <v>306</v>
      </c>
      <c r="C31" s="102"/>
      <c r="D31" s="103">
        <v>1</v>
      </c>
      <c r="E31" s="104">
        <v>699</v>
      </c>
      <c r="F31" s="104">
        <v>699</v>
      </c>
      <c r="G31" s="105"/>
    </row>
    <row r="32" s="93" customFormat="1" ht="27.75" customHeight="1" spans="1:7">
      <c r="A32" s="101">
        <v>21</v>
      </c>
      <c r="B32" s="102" t="s">
        <v>307</v>
      </c>
      <c r="C32" s="102"/>
      <c r="D32" s="103">
        <v>1</v>
      </c>
      <c r="E32" s="104">
        <v>609</v>
      </c>
      <c r="F32" s="104">
        <v>609</v>
      </c>
      <c r="G32" s="105"/>
    </row>
    <row r="33" s="93" customFormat="1" ht="33" customHeight="1" spans="1:7">
      <c r="A33" s="101">
        <v>22</v>
      </c>
      <c r="B33" s="102" t="s">
        <v>308</v>
      </c>
      <c r="C33" s="102"/>
      <c r="D33" s="103">
        <v>1</v>
      </c>
      <c r="E33" s="104">
        <v>309</v>
      </c>
      <c r="F33" s="104">
        <v>309</v>
      </c>
      <c r="G33" s="105"/>
    </row>
    <row r="34" s="93" customFormat="1" ht="24.75" customHeight="1" spans="1:7">
      <c r="A34" s="101">
        <v>23</v>
      </c>
      <c r="B34" s="102" t="s">
        <v>309</v>
      </c>
      <c r="C34" s="102"/>
      <c r="D34" s="103">
        <v>2</v>
      </c>
      <c r="E34" s="104">
        <v>998</v>
      </c>
      <c r="F34" s="104">
        <v>998</v>
      </c>
      <c r="G34" s="105"/>
    </row>
    <row r="35" s="93" customFormat="1" ht="24.75" customHeight="1" spans="1:7">
      <c r="A35" s="101">
        <v>24</v>
      </c>
      <c r="B35" s="102" t="s">
        <v>310</v>
      </c>
      <c r="C35" s="102"/>
      <c r="D35" s="103">
        <v>1</v>
      </c>
      <c r="E35" s="104">
        <v>1248</v>
      </c>
      <c r="F35" s="104">
        <v>1248</v>
      </c>
      <c r="G35" s="105"/>
    </row>
    <row r="36" s="93" customFormat="1" ht="24.75" customHeight="1" spans="1:7">
      <c r="A36" s="101">
        <v>25</v>
      </c>
      <c r="B36" s="102" t="s">
        <v>311</v>
      </c>
      <c r="C36" s="102"/>
      <c r="D36" s="103">
        <v>1</v>
      </c>
      <c r="E36" s="104">
        <v>189</v>
      </c>
      <c r="F36" s="104">
        <v>189</v>
      </c>
      <c r="G36" s="105"/>
    </row>
    <row r="37" s="93" customFormat="1" ht="37.5" customHeight="1" spans="1:7">
      <c r="A37" s="101">
        <v>26</v>
      </c>
      <c r="B37" s="102" t="s">
        <v>308</v>
      </c>
      <c r="C37" s="102"/>
      <c r="D37" s="103">
        <v>1</v>
      </c>
      <c r="E37" s="104">
        <v>369</v>
      </c>
      <c r="F37" s="104">
        <v>369</v>
      </c>
      <c r="G37" s="105"/>
    </row>
    <row r="38" s="93" customFormat="1" ht="24.75" customHeight="1" spans="1:7">
      <c r="A38" s="101">
        <v>27</v>
      </c>
      <c r="B38" s="102" t="s">
        <v>312</v>
      </c>
      <c r="C38" s="102"/>
      <c r="D38" s="103">
        <v>1</v>
      </c>
      <c r="E38" s="104">
        <v>1389</v>
      </c>
      <c r="F38" s="104">
        <v>1389</v>
      </c>
      <c r="G38" s="105"/>
    </row>
    <row r="39" s="93" customFormat="1" ht="24.75" customHeight="1" spans="1:7">
      <c r="A39" s="101">
        <v>28</v>
      </c>
      <c r="B39" s="102" t="s">
        <v>313</v>
      </c>
      <c r="C39" s="102"/>
      <c r="D39" s="103">
        <v>2</v>
      </c>
      <c r="E39" s="104">
        <v>6298</v>
      </c>
      <c r="F39" s="104">
        <v>6298</v>
      </c>
      <c r="G39" s="105"/>
    </row>
    <row r="40" s="93" customFormat="1" ht="24.75" customHeight="1" spans="1:7">
      <c r="A40" s="101">
        <v>29</v>
      </c>
      <c r="B40" s="102" t="s">
        <v>314</v>
      </c>
      <c r="C40" s="102"/>
      <c r="D40" s="103">
        <v>1</v>
      </c>
      <c r="E40" s="104">
        <v>439</v>
      </c>
      <c r="F40" s="104">
        <v>439</v>
      </c>
      <c r="G40" s="105"/>
    </row>
    <row r="41" s="93" customFormat="1" ht="24.75" customHeight="1" spans="1:7">
      <c r="A41" s="101">
        <v>30</v>
      </c>
      <c r="B41" s="102" t="s">
        <v>315</v>
      </c>
      <c r="C41" s="102"/>
      <c r="D41" s="103">
        <v>1</v>
      </c>
      <c r="E41" s="104">
        <v>1149</v>
      </c>
      <c r="F41" s="104">
        <v>1149</v>
      </c>
      <c r="G41" s="105"/>
    </row>
    <row r="42" s="93" customFormat="1" ht="24.75" customHeight="1" spans="1:7">
      <c r="A42" s="101">
        <v>31</v>
      </c>
      <c r="B42" s="102" t="s">
        <v>315</v>
      </c>
      <c r="C42" s="102"/>
      <c r="D42" s="103">
        <v>1</v>
      </c>
      <c r="E42" s="104">
        <v>3448</v>
      </c>
      <c r="F42" s="104">
        <v>3448</v>
      </c>
      <c r="G42" s="105"/>
    </row>
    <row r="43" s="93" customFormat="1" ht="24.75" customHeight="1" spans="1:7">
      <c r="A43" s="101">
        <v>32</v>
      </c>
      <c r="B43" s="102" t="s">
        <v>315</v>
      </c>
      <c r="C43" s="102"/>
      <c r="D43" s="103">
        <v>1</v>
      </c>
      <c r="E43" s="104">
        <v>379</v>
      </c>
      <c r="F43" s="104">
        <v>379</v>
      </c>
      <c r="G43" s="105"/>
    </row>
    <row r="44" s="93" customFormat="1" ht="24.75" customHeight="1" spans="1:7">
      <c r="A44" s="101">
        <v>33</v>
      </c>
      <c r="B44" s="102" t="s">
        <v>315</v>
      </c>
      <c r="C44" s="102"/>
      <c r="D44" s="103">
        <v>1</v>
      </c>
      <c r="E44" s="104">
        <v>7324</v>
      </c>
      <c r="F44" s="104">
        <v>7324</v>
      </c>
      <c r="G44" s="105"/>
    </row>
    <row r="45" s="93" customFormat="1" ht="24.75" customHeight="1" spans="1:7">
      <c r="A45" s="101">
        <v>34</v>
      </c>
      <c r="B45" s="102" t="s">
        <v>315</v>
      </c>
      <c r="C45" s="102"/>
      <c r="D45" s="103">
        <v>1</v>
      </c>
      <c r="E45" s="104">
        <v>557</v>
      </c>
      <c r="F45" s="104">
        <v>557</v>
      </c>
      <c r="G45" s="105"/>
    </row>
    <row r="46" s="93" customFormat="1" ht="24.75" customHeight="1" spans="1:7">
      <c r="A46" s="101">
        <v>35</v>
      </c>
      <c r="B46" s="102" t="s">
        <v>315</v>
      </c>
      <c r="C46" s="102"/>
      <c r="D46" s="103">
        <v>1</v>
      </c>
      <c r="E46" s="104">
        <v>709</v>
      </c>
      <c r="F46" s="104">
        <v>709</v>
      </c>
      <c r="G46" s="105"/>
    </row>
    <row r="47" s="93" customFormat="1" ht="24.75" customHeight="1" spans="1:7">
      <c r="A47" s="101">
        <v>36</v>
      </c>
      <c r="B47" s="102" t="s">
        <v>315</v>
      </c>
      <c r="C47" s="102"/>
      <c r="D47" s="103">
        <v>1</v>
      </c>
      <c r="E47" s="104">
        <v>2752</v>
      </c>
      <c r="F47" s="104">
        <v>2752</v>
      </c>
      <c r="G47" s="105"/>
    </row>
    <row r="48" s="93" customFormat="1" ht="33" customHeight="1" spans="1:7">
      <c r="A48" s="101">
        <v>37</v>
      </c>
      <c r="B48" s="102" t="s">
        <v>316</v>
      </c>
      <c r="C48" s="102"/>
      <c r="D48" s="103">
        <v>1</v>
      </c>
      <c r="E48" s="104">
        <v>799</v>
      </c>
      <c r="F48" s="104">
        <v>799</v>
      </c>
      <c r="G48" s="105"/>
    </row>
    <row r="49" s="93" customFormat="1" ht="24.75" customHeight="1" spans="1:7">
      <c r="A49" s="101">
        <v>38</v>
      </c>
      <c r="B49" s="102" t="s">
        <v>317</v>
      </c>
      <c r="C49" s="102"/>
      <c r="D49" s="103">
        <v>1</v>
      </c>
      <c r="E49" s="104">
        <v>499</v>
      </c>
      <c r="F49" s="104">
        <v>499</v>
      </c>
      <c r="G49" s="105"/>
    </row>
    <row r="50" s="93" customFormat="1" ht="24.75" customHeight="1" spans="1:7">
      <c r="A50" s="101">
        <v>39</v>
      </c>
      <c r="B50" s="102" t="s">
        <v>318</v>
      </c>
      <c r="C50" s="102"/>
      <c r="D50" s="103">
        <v>1</v>
      </c>
      <c r="E50" s="104">
        <v>486.02</v>
      </c>
      <c r="F50" s="104">
        <v>486.02</v>
      </c>
      <c r="G50" s="105"/>
    </row>
    <row r="51" s="93" customFormat="1" ht="24.75" customHeight="1" spans="1:7">
      <c r="A51" s="101">
        <v>40</v>
      </c>
      <c r="B51" s="102" t="s">
        <v>319</v>
      </c>
      <c r="C51" s="102"/>
      <c r="D51" s="103">
        <v>1</v>
      </c>
      <c r="E51" s="104">
        <v>129</v>
      </c>
      <c r="F51" s="104">
        <v>129</v>
      </c>
      <c r="G51" s="105"/>
    </row>
    <row r="52" s="93" customFormat="1" ht="24.75" customHeight="1" spans="1:7">
      <c r="A52" s="101">
        <v>41</v>
      </c>
      <c r="B52" s="102" t="s">
        <v>320</v>
      </c>
      <c r="C52" s="102"/>
      <c r="D52" s="103">
        <v>1</v>
      </c>
      <c r="E52" s="104">
        <v>769</v>
      </c>
      <c r="F52" s="104">
        <v>769</v>
      </c>
      <c r="G52" s="105"/>
    </row>
    <row r="53" s="93" customFormat="1" ht="24.75" customHeight="1" spans="1:7">
      <c r="A53" s="101">
        <v>42</v>
      </c>
      <c r="B53" s="102" t="s">
        <v>321</v>
      </c>
      <c r="C53" s="102"/>
      <c r="D53" s="103">
        <v>1</v>
      </c>
      <c r="E53" s="104">
        <v>599</v>
      </c>
      <c r="F53" s="104">
        <v>599</v>
      </c>
      <c r="G53" s="105"/>
    </row>
    <row r="54" s="93" customFormat="1" ht="24.75" customHeight="1" spans="1:7">
      <c r="A54" s="101">
        <v>43</v>
      </c>
      <c r="B54" s="102" t="s">
        <v>322</v>
      </c>
      <c r="C54" s="102"/>
      <c r="D54" s="103">
        <v>1</v>
      </c>
      <c r="E54" s="104">
        <v>499</v>
      </c>
      <c r="F54" s="104">
        <v>499</v>
      </c>
      <c r="G54" s="105"/>
    </row>
    <row r="55" s="93" customFormat="1" ht="24.75" customHeight="1" spans="1:7">
      <c r="A55" s="101">
        <v>44</v>
      </c>
      <c r="B55" s="102" t="s">
        <v>323</v>
      </c>
      <c r="C55" s="102"/>
      <c r="D55" s="103">
        <v>2</v>
      </c>
      <c r="E55" s="104">
        <v>654</v>
      </c>
      <c r="F55" s="104">
        <v>654</v>
      </c>
      <c r="G55" s="105"/>
    </row>
    <row r="56" s="93" customFormat="1" ht="24.75" customHeight="1" spans="1:7">
      <c r="A56" s="101">
        <v>45</v>
      </c>
      <c r="B56" s="102" t="s">
        <v>324</v>
      </c>
      <c r="C56" s="102"/>
      <c r="D56" s="103">
        <v>1</v>
      </c>
      <c r="E56" s="104">
        <v>3100</v>
      </c>
      <c r="F56" s="104">
        <v>3100</v>
      </c>
      <c r="G56" s="105"/>
    </row>
    <row r="57" s="93" customFormat="1" ht="24.75" customHeight="1" spans="1:7">
      <c r="A57" s="101">
        <v>46</v>
      </c>
      <c r="B57" s="102" t="s">
        <v>325</v>
      </c>
      <c r="C57" s="102"/>
      <c r="D57" s="103">
        <v>1</v>
      </c>
      <c r="E57" s="104">
        <v>750</v>
      </c>
      <c r="F57" s="104">
        <v>750</v>
      </c>
      <c r="G57" s="105"/>
    </row>
    <row r="58" s="93" customFormat="1" ht="24.75" customHeight="1" spans="1:7">
      <c r="A58" s="101">
        <v>47</v>
      </c>
      <c r="B58" s="102" t="s">
        <v>298</v>
      </c>
      <c r="C58" s="102"/>
      <c r="D58" s="103">
        <v>1</v>
      </c>
      <c r="E58" s="104">
        <v>1150</v>
      </c>
      <c r="F58" s="104">
        <v>1150</v>
      </c>
      <c r="G58" s="105"/>
    </row>
    <row r="59" s="93" customFormat="1" ht="24.75" customHeight="1" spans="1:7">
      <c r="A59" s="101">
        <v>48</v>
      </c>
      <c r="B59" s="102" t="s">
        <v>326</v>
      </c>
      <c r="C59" s="102"/>
      <c r="D59" s="103">
        <v>1</v>
      </c>
      <c r="E59" s="104">
        <v>634</v>
      </c>
      <c r="F59" s="104">
        <v>634</v>
      </c>
      <c r="G59" s="105"/>
    </row>
    <row r="60" s="93" customFormat="1" ht="24.75" customHeight="1" spans="1:7">
      <c r="A60" s="101">
        <v>49</v>
      </c>
      <c r="B60" s="102" t="s">
        <v>323</v>
      </c>
      <c r="C60" s="102"/>
      <c r="D60" s="103">
        <v>1</v>
      </c>
      <c r="E60" s="104">
        <v>1000</v>
      </c>
      <c r="F60" s="104">
        <v>1000</v>
      </c>
      <c r="G60" s="105"/>
    </row>
    <row r="61" s="93" customFormat="1" ht="24.75" customHeight="1" spans="1:7">
      <c r="A61" s="101">
        <v>50</v>
      </c>
      <c r="B61" s="102" t="s">
        <v>324</v>
      </c>
      <c r="C61" s="102"/>
      <c r="D61" s="103">
        <v>1</v>
      </c>
      <c r="E61" s="104">
        <v>1890</v>
      </c>
      <c r="F61" s="104">
        <v>1890</v>
      </c>
      <c r="G61" s="105"/>
    </row>
    <row r="62" s="93" customFormat="1" ht="24.75" customHeight="1" spans="1:7">
      <c r="A62" s="101">
        <v>51</v>
      </c>
      <c r="B62" s="102" t="s">
        <v>325</v>
      </c>
      <c r="C62" s="102"/>
      <c r="D62" s="103">
        <v>1</v>
      </c>
      <c r="E62" s="104">
        <v>387</v>
      </c>
      <c r="F62" s="104">
        <v>387</v>
      </c>
      <c r="G62" s="105"/>
    </row>
    <row r="63" s="93" customFormat="1" ht="24.75" customHeight="1" spans="1:7">
      <c r="A63" s="101">
        <v>52</v>
      </c>
      <c r="B63" s="102" t="s">
        <v>327</v>
      </c>
      <c r="C63" s="102"/>
      <c r="D63" s="103">
        <v>1</v>
      </c>
      <c r="E63" s="104">
        <v>691</v>
      </c>
      <c r="F63" s="104">
        <v>691</v>
      </c>
      <c r="G63" s="105"/>
    </row>
    <row r="64" s="93" customFormat="1" ht="24.75" customHeight="1" spans="1:7">
      <c r="A64" s="101">
        <v>53</v>
      </c>
      <c r="B64" s="102" t="s">
        <v>328</v>
      </c>
      <c r="C64" s="102"/>
      <c r="D64" s="103">
        <v>1</v>
      </c>
      <c r="E64" s="104">
        <v>813.89</v>
      </c>
      <c r="F64" s="104">
        <v>813.89</v>
      </c>
      <c r="G64" s="105"/>
    </row>
    <row r="65" s="93" customFormat="1" ht="24.75" customHeight="1" spans="1:7">
      <c r="A65" s="101">
        <v>54</v>
      </c>
      <c r="B65" s="102" t="s">
        <v>329</v>
      </c>
      <c r="C65" s="102"/>
      <c r="D65" s="103">
        <v>5</v>
      </c>
      <c r="E65" s="104">
        <v>91</v>
      </c>
      <c r="F65" s="104">
        <v>91</v>
      </c>
      <c r="G65" s="105"/>
    </row>
    <row r="66" s="93" customFormat="1" ht="24.75" customHeight="1" spans="1:7">
      <c r="A66" s="101">
        <v>55</v>
      </c>
      <c r="B66" s="102" t="s">
        <v>330</v>
      </c>
      <c r="C66" s="102"/>
      <c r="D66" s="103">
        <v>16</v>
      </c>
      <c r="E66" s="104">
        <v>308</v>
      </c>
      <c r="F66" s="104">
        <v>308</v>
      </c>
      <c r="G66" s="105"/>
    </row>
    <row r="67" s="93" customFormat="1" ht="24.75" customHeight="1" spans="1:7">
      <c r="A67" s="101">
        <v>56</v>
      </c>
      <c r="B67" s="102" t="s">
        <v>328</v>
      </c>
      <c r="C67" s="102"/>
      <c r="D67" s="103">
        <v>1</v>
      </c>
      <c r="E67" s="104">
        <v>1540</v>
      </c>
      <c r="F67" s="104">
        <v>1540</v>
      </c>
      <c r="G67" s="105"/>
    </row>
    <row r="68" s="93" customFormat="1" ht="24.75" customHeight="1" spans="1:7">
      <c r="A68" s="101">
        <v>57</v>
      </c>
      <c r="B68" s="102" t="s">
        <v>331</v>
      </c>
      <c r="C68" s="102"/>
      <c r="D68" s="103">
        <v>1</v>
      </c>
      <c r="E68" s="104">
        <v>38.9</v>
      </c>
      <c r="F68" s="104">
        <v>38.9</v>
      </c>
      <c r="G68" s="105"/>
    </row>
    <row r="69" s="93" customFormat="1" ht="24.75" customHeight="1" spans="1:7">
      <c r="A69" s="101">
        <v>58</v>
      </c>
      <c r="B69" s="102" t="s">
        <v>332</v>
      </c>
      <c r="C69" s="102"/>
      <c r="D69" s="103">
        <v>1</v>
      </c>
      <c r="E69" s="104">
        <v>3392</v>
      </c>
      <c r="F69" s="104">
        <v>3392</v>
      </c>
      <c r="G69" s="105"/>
    </row>
    <row r="70" s="93" customFormat="1" ht="24.75" customHeight="1" spans="1:7">
      <c r="A70" s="101">
        <v>59</v>
      </c>
      <c r="B70" s="102" t="s">
        <v>333</v>
      </c>
      <c r="C70" s="102"/>
      <c r="D70" s="103">
        <v>21</v>
      </c>
      <c r="E70" s="104">
        <v>5898.06</v>
      </c>
      <c r="F70" s="104">
        <v>5898.06</v>
      </c>
      <c r="G70" s="105"/>
    </row>
    <row r="71" s="93" customFormat="1" ht="24.75" customHeight="1" spans="1:7">
      <c r="A71" s="101">
        <v>60</v>
      </c>
      <c r="B71" s="102" t="s">
        <v>334</v>
      </c>
      <c r="C71" s="102"/>
      <c r="D71" s="103">
        <v>2</v>
      </c>
      <c r="E71" s="104">
        <v>230</v>
      </c>
      <c r="F71" s="104">
        <v>230</v>
      </c>
      <c r="G71" s="105"/>
    </row>
    <row r="72" s="93" customFormat="1" ht="24.75" customHeight="1" spans="1:7">
      <c r="A72" s="101">
        <v>61</v>
      </c>
      <c r="B72" s="102" t="s">
        <v>309</v>
      </c>
      <c r="C72" s="102"/>
      <c r="D72" s="103">
        <v>32</v>
      </c>
      <c r="E72" s="104">
        <v>10240</v>
      </c>
      <c r="F72" s="104">
        <v>10240</v>
      </c>
      <c r="G72" s="105"/>
    </row>
    <row r="73" s="93" customFormat="1" ht="24.75" customHeight="1" spans="1:7">
      <c r="A73" s="101">
        <v>62</v>
      </c>
      <c r="B73" s="102" t="s">
        <v>335</v>
      </c>
      <c r="C73" s="102"/>
      <c r="D73" s="103">
        <v>1</v>
      </c>
      <c r="E73" s="104">
        <v>32</v>
      </c>
      <c r="F73" s="104">
        <v>32</v>
      </c>
      <c r="G73" s="105"/>
    </row>
    <row r="74" s="93" customFormat="1" ht="24.75" customHeight="1" spans="1:7">
      <c r="A74" s="29" t="s">
        <v>168</v>
      </c>
      <c r="B74" s="100" t="s">
        <v>336</v>
      </c>
      <c r="C74" s="100"/>
      <c r="D74" s="30"/>
      <c r="E74" s="32">
        <f>E75+E76+E77+E78</f>
        <v>510000</v>
      </c>
      <c r="F74" s="32">
        <f>F75+F76+F77+F78</f>
        <v>510000</v>
      </c>
      <c r="G74" s="33"/>
    </row>
    <row r="75" s="93" customFormat="1" ht="33" customHeight="1" spans="1:7">
      <c r="A75" s="101">
        <v>1</v>
      </c>
      <c r="B75" s="102" t="s">
        <v>337</v>
      </c>
      <c r="C75" s="102" t="s">
        <v>338</v>
      </c>
      <c r="D75" s="103"/>
      <c r="E75" s="104">
        <v>45000</v>
      </c>
      <c r="F75" s="104">
        <v>45000</v>
      </c>
      <c r="G75" s="105" t="s">
        <v>339</v>
      </c>
    </row>
    <row r="76" s="93" customFormat="1" ht="31.5" customHeight="1" spans="1:7">
      <c r="A76" s="101">
        <v>2</v>
      </c>
      <c r="B76" s="102" t="s">
        <v>340</v>
      </c>
      <c r="C76" s="102" t="s">
        <v>341</v>
      </c>
      <c r="D76" s="103"/>
      <c r="E76" s="104">
        <v>18000</v>
      </c>
      <c r="F76" s="104">
        <v>18000</v>
      </c>
      <c r="G76" s="105" t="s">
        <v>339</v>
      </c>
    </row>
    <row r="77" s="93" customFormat="1" ht="31.5" customHeight="1" spans="1:8">
      <c r="A77" s="101">
        <v>3</v>
      </c>
      <c r="B77" s="102" t="s">
        <v>342</v>
      </c>
      <c r="C77" s="102" t="s">
        <v>343</v>
      </c>
      <c r="D77" s="103"/>
      <c r="E77" s="104">
        <v>297000</v>
      </c>
      <c r="F77" s="104">
        <v>297000</v>
      </c>
      <c r="G77" s="105"/>
      <c r="H77" s="108"/>
    </row>
    <row r="78" s="93" customFormat="1" ht="35.25" customHeight="1" spans="1:7">
      <c r="A78" s="101">
        <v>4</v>
      </c>
      <c r="B78" s="102" t="s">
        <v>344</v>
      </c>
      <c r="C78" s="102" t="s">
        <v>345</v>
      </c>
      <c r="D78" s="103"/>
      <c r="E78" s="104">
        <v>150000</v>
      </c>
      <c r="F78" s="104">
        <v>150000</v>
      </c>
      <c r="G78" s="109" t="s">
        <v>346</v>
      </c>
    </row>
    <row r="79" s="93" customFormat="1" ht="24.75" customHeight="1" spans="1:7">
      <c r="A79" s="29" t="s">
        <v>196</v>
      </c>
      <c r="B79" s="30" t="s">
        <v>347</v>
      </c>
      <c r="C79" s="100"/>
      <c r="D79" s="30"/>
      <c r="E79" s="32">
        <f>E80+E81+E82</f>
        <v>590442</v>
      </c>
      <c r="F79" s="32">
        <f>F80+F81+F82</f>
        <v>590442</v>
      </c>
      <c r="G79" s="33"/>
    </row>
    <row r="80" s="93" customFormat="1" ht="24.75" customHeight="1" spans="1:7">
      <c r="A80" s="101">
        <v>1</v>
      </c>
      <c r="B80" s="102" t="s">
        <v>348</v>
      </c>
      <c r="C80" s="102" t="s">
        <v>349</v>
      </c>
      <c r="D80" s="103"/>
      <c r="E80" s="104">
        <v>442</v>
      </c>
      <c r="F80" s="104">
        <v>442</v>
      </c>
      <c r="G80" s="105"/>
    </row>
    <row r="81" s="93" customFormat="1" ht="35.25" customHeight="1" spans="1:7">
      <c r="A81" s="101">
        <v>2</v>
      </c>
      <c r="B81" s="102" t="s">
        <v>342</v>
      </c>
      <c r="C81" s="102" t="s">
        <v>350</v>
      </c>
      <c r="D81" s="103"/>
      <c r="E81" s="104">
        <v>586000</v>
      </c>
      <c r="F81" s="104">
        <v>586000</v>
      </c>
      <c r="G81" s="105"/>
    </row>
    <row r="82" s="93" customFormat="1" ht="24.75" customHeight="1" spans="1:7">
      <c r="A82" s="101">
        <v>3</v>
      </c>
      <c r="B82" s="102" t="s">
        <v>351</v>
      </c>
      <c r="C82" s="102" t="s">
        <v>175</v>
      </c>
      <c r="D82" s="103"/>
      <c r="E82" s="104">
        <v>4000</v>
      </c>
      <c r="F82" s="104">
        <v>4000</v>
      </c>
      <c r="G82" s="105"/>
    </row>
    <row r="83" s="93" customFormat="1" ht="24.75" customHeight="1" spans="1:7">
      <c r="A83" s="29" t="s">
        <v>196</v>
      </c>
      <c r="B83" s="100" t="s">
        <v>352</v>
      </c>
      <c r="C83" s="30"/>
      <c r="D83" s="30"/>
      <c r="E83" s="32">
        <f>SUM(E84:E101)</f>
        <v>402779.93</v>
      </c>
      <c r="F83" s="32">
        <f>SUM(F84:F101)</f>
        <v>402779.93</v>
      </c>
      <c r="G83" s="33" t="s">
        <v>353</v>
      </c>
    </row>
    <row r="84" s="93" customFormat="1" ht="24.75" customHeight="1" spans="1:7">
      <c r="A84" s="101"/>
      <c r="B84" s="102" t="s">
        <v>354</v>
      </c>
      <c r="C84" s="110"/>
      <c r="D84" s="111"/>
      <c r="E84" s="104">
        <v>8000</v>
      </c>
      <c r="F84" s="104">
        <v>8000</v>
      </c>
      <c r="G84" s="105" t="s">
        <v>48</v>
      </c>
    </row>
    <row r="85" s="93" customFormat="1" ht="24.75" customHeight="1" spans="1:7">
      <c r="A85" s="101"/>
      <c r="B85" s="103" t="s">
        <v>355</v>
      </c>
      <c r="C85" s="110"/>
      <c r="D85" s="111"/>
      <c r="E85" s="104">
        <v>30000</v>
      </c>
      <c r="F85" s="104">
        <v>30000</v>
      </c>
      <c r="G85" s="105"/>
    </row>
    <row r="86" s="93" customFormat="1" ht="24.75" customHeight="1" spans="1:7">
      <c r="A86" s="101"/>
      <c r="B86" s="103" t="s">
        <v>355</v>
      </c>
      <c r="C86" s="110"/>
      <c r="D86" s="111"/>
      <c r="E86" s="104">
        <v>30000</v>
      </c>
      <c r="F86" s="104">
        <v>30000</v>
      </c>
      <c r="G86" s="105"/>
    </row>
    <row r="87" s="93" customFormat="1" ht="24.75" customHeight="1" spans="1:7">
      <c r="A87" s="101"/>
      <c r="B87" s="103" t="s">
        <v>356</v>
      </c>
      <c r="C87" s="110"/>
      <c r="D87" s="111"/>
      <c r="E87" s="104">
        <v>30000</v>
      </c>
      <c r="F87" s="104">
        <v>30000</v>
      </c>
      <c r="G87" s="105"/>
    </row>
    <row r="88" s="93" customFormat="1" ht="24.75" customHeight="1" spans="1:7">
      <c r="A88" s="101"/>
      <c r="B88" s="103" t="s">
        <v>357</v>
      </c>
      <c r="C88" s="110"/>
      <c r="D88" s="111"/>
      <c r="E88" s="104">
        <v>30000</v>
      </c>
      <c r="F88" s="104">
        <v>30000</v>
      </c>
      <c r="G88" s="105"/>
    </row>
    <row r="89" s="93" customFormat="1" ht="24.75" customHeight="1" spans="1:7">
      <c r="A89" s="101"/>
      <c r="B89" s="103" t="s">
        <v>357</v>
      </c>
      <c r="C89" s="110"/>
      <c r="D89" s="111"/>
      <c r="E89" s="104">
        <v>23334</v>
      </c>
      <c r="F89" s="104">
        <v>23334</v>
      </c>
      <c r="G89" s="105"/>
    </row>
    <row r="90" s="93" customFormat="1" ht="24.75" customHeight="1" spans="1:7">
      <c r="A90" s="101"/>
      <c r="B90" s="103" t="s">
        <v>357</v>
      </c>
      <c r="C90" s="110"/>
      <c r="D90" s="111"/>
      <c r="E90" s="104">
        <v>20000</v>
      </c>
      <c r="F90" s="104">
        <v>20000</v>
      </c>
      <c r="G90" s="105"/>
    </row>
    <row r="91" s="93" customFormat="1" ht="24.75" customHeight="1" spans="1:7">
      <c r="A91" s="101"/>
      <c r="B91" s="103" t="s">
        <v>358</v>
      </c>
      <c r="C91" s="110"/>
      <c r="D91" s="111"/>
      <c r="E91" s="104">
        <v>30000</v>
      </c>
      <c r="F91" s="104">
        <v>30000</v>
      </c>
      <c r="G91" s="105"/>
    </row>
    <row r="92" s="93" customFormat="1" ht="24.75" customHeight="1" spans="1:7">
      <c r="A92" s="101"/>
      <c r="B92" s="103" t="s">
        <v>359</v>
      </c>
      <c r="C92" s="110"/>
      <c r="D92" s="111"/>
      <c r="E92" s="104">
        <v>3960</v>
      </c>
      <c r="F92" s="104">
        <v>3960</v>
      </c>
      <c r="G92" s="105"/>
    </row>
    <row r="93" s="93" customFormat="1" ht="24.75" customHeight="1" spans="1:7">
      <c r="A93" s="101"/>
      <c r="B93" s="103" t="s">
        <v>358</v>
      </c>
      <c r="C93" s="110"/>
      <c r="D93" s="111"/>
      <c r="E93" s="104">
        <v>30000</v>
      </c>
      <c r="F93" s="104">
        <v>30000</v>
      </c>
      <c r="G93" s="105"/>
    </row>
    <row r="94" s="93" customFormat="1" ht="24.75" customHeight="1" spans="1:7">
      <c r="A94" s="101"/>
      <c r="B94" s="103" t="s">
        <v>359</v>
      </c>
      <c r="C94" s="110"/>
      <c r="D94" s="111"/>
      <c r="E94" s="104">
        <v>3960</v>
      </c>
      <c r="F94" s="104">
        <v>3960</v>
      </c>
      <c r="G94" s="105"/>
    </row>
    <row r="95" s="93" customFormat="1" ht="24.75" customHeight="1" spans="1:7">
      <c r="A95" s="101"/>
      <c r="B95" s="103" t="s">
        <v>360</v>
      </c>
      <c r="C95" s="110"/>
      <c r="D95" s="111"/>
      <c r="E95" s="104">
        <v>30000</v>
      </c>
      <c r="F95" s="104">
        <v>30000</v>
      </c>
      <c r="G95" s="105"/>
    </row>
    <row r="96" s="93" customFormat="1" ht="24.75" customHeight="1" spans="1:7">
      <c r="A96" s="101"/>
      <c r="B96" s="103" t="s">
        <v>360</v>
      </c>
      <c r="C96" s="110"/>
      <c r="D96" s="111"/>
      <c r="E96" s="104">
        <v>24065.93</v>
      </c>
      <c r="F96" s="104">
        <v>24065.93</v>
      </c>
      <c r="G96" s="105"/>
    </row>
    <row r="97" s="93" customFormat="1" ht="24.75" customHeight="1" spans="1:7">
      <c r="A97" s="101"/>
      <c r="B97" s="103" t="s">
        <v>354</v>
      </c>
      <c r="C97" s="110"/>
      <c r="D97" s="111"/>
      <c r="E97" s="104">
        <v>8000</v>
      </c>
      <c r="F97" s="104">
        <v>8000</v>
      </c>
      <c r="G97" s="105"/>
    </row>
    <row r="98" s="93" customFormat="1" ht="24.75" customHeight="1" spans="1:7">
      <c r="A98" s="101"/>
      <c r="B98" s="103" t="s">
        <v>355</v>
      </c>
      <c r="C98" s="110"/>
      <c r="D98" s="111"/>
      <c r="E98" s="104">
        <v>35000</v>
      </c>
      <c r="F98" s="104">
        <v>35000</v>
      </c>
      <c r="G98" s="105"/>
    </row>
    <row r="99" s="93" customFormat="1" ht="24.75" customHeight="1" spans="1:7">
      <c r="A99" s="101"/>
      <c r="B99" s="103" t="s">
        <v>355</v>
      </c>
      <c r="C99" s="110"/>
      <c r="D99" s="111"/>
      <c r="E99" s="104">
        <v>5000</v>
      </c>
      <c r="F99" s="104">
        <v>5000</v>
      </c>
      <c r="G99" s="105"/>
    </row>
    <row r="100" s="93" customFormat="1" ht="24.75" customHeight="1" spans="1:7">
      <c r="A100" s="101"/>
      <c r="B100" s="103" t="s">
        <v>360</v>
      </c>
      <c r="C100" s="110"/>
      <c r="D100" s="111"/>
      <c r="E100" s="104">
        <v>30000</v>
      </c>
      <c r="F100" s="104">
        <v>30000</v>
      </c>
      <c r="G100" s="105"/>
    </row>
    <row r="101" s="93" customFormat="1" ht="24.75" customHeight="1" spans="1:7">
      <c r="A101" s="101"/>
      <c r="B101" s="103" t="s">
        <v>358</v>
      </c>
      <c r="C101" s="110"/>
      <c r="D101" s="111"/>
      <c r="E101" s="104">
        <v>31460</v>
      </c>
      <c r="F101" s="104">
        <v>31460</v>
      </c>
      <c r="G101" s="105"/>
    </row>
    <row r="102" s="93" customFormat="1" ht="24.75" customHeight="1" spans="1:7">
      <c r="A102" s="29" t="s">
        <v>361</v>
      </c>
      <c r="B102" s="30" t="s">
        <v>362</v>
      </c>
      <c r="C102" s="30"/>
      <c r="D102" s="30"/>
      <c r="E102" s="32">
        <f>E103</f>
        <v>1767800</v>
      </c>
      <c r="F102" s="32">
        <f>F103</f>
        <v>616061.51</v>
      </c>
      <c r="G102" s="33"/>
    </row>
    <row r="103" s="93" customFormat="1" ht="63" customHeight="1" spans="1:7">
      <c r="A103" s="101">
        <v>1</v>
      </c>
      <c r="B103" s="103" t="s">
        <v>363</v>
      </c>
      <c r="C103" s="103"/>
      <c r="D103" s="103"/>
      <c r="E103" s="104">
        <v>1767800</v>
      </c>
      <c r="F103" s="104">
        <f>133429.25+965264.52*0.5</f>
        <v>616061.51</v>
      </c>
      <c r="G103" s="109" t="s">
        <v>364</v>
      </c>
    </row>
    <row r="104" s="93" customFormat="1" ht="24.75" customHeight="1" spans="1:7">
      <c r="A104" s="112"/>
      <c r="B104" s="103"/>
      <c r="C104" s="103"/>
      <c r="D104" s="103"/>
      <c r="E104" s="104"/>
      <c r="F104" s="104"/>
      <c r="G104" s="105"/>
    </row>
    <row r="105" s="93" customFormat="1" ht="24.75" customHeight="1" spans="1:7">
      <c r="A105" s="112"/>
      <c r="B105" s="103"/>
      <c r="C105" s="103"/>
      <c r="D105" s="103"/>
      <c r="E105" s="104"/>
      <c r="F105" s="104"/>
      <c r="G105" s="105"/>
    </row>
    <row r="106" s="93" customFormat="1" ht="24.75" customHeight="1" spans="1:7">
      <c r="A106" s="113"/>
      <c r="B106" s="114" t="s">
        <v>49</v>
      </c>
      <c r="C106" s="114"/>
      <c r="D106" s="114"/>
      <c r="E106" s="115">
        <f>E102+E83+E79+E74+E11+E7</f>
        <v>5376103.7</v>
      </c>
      <c r="F106" s="115">
        <f>F102+F83+F79+F74+F11+F7</f>
        <v>4224365.21</v>
      </c>
      <c r="G106" s="116"/>
    </row>
  </sheetData>
  <mergeCells count="2">
    <mergeCell ref="A2:G2"/>
    <mergeCell ref="G9:G10"/>
  </mergeCells>
  <pageMargins left="0.7" right="0.7" top="0.75" bottom="0.75" header="0.3" footer="0.3"/>
  <pageSetup paperSize="9" scale="9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2"/>
  <sheetViews>
    <sheetView topLeftCell="A73" workbookViewId="0">
      <selection activeCell="C97" sqref="C97"/>
    </sheetView>
  </sheetViews>
  <sheetFormatPr defaultColWidth="9" defaultRowHeight="13.5" outlineLevelCol="5"/>
  <cols>
    <col min="1" max="1" width="9" style="2"/>
    <col min="2" max="2" width="35.5" style="2" customWidth="1"/>
    <col min="3" max="3" width="34.375" style="2" customWidth="1"/>
    <col min="4" max="4" width="15.875" style="2" customWidth="1"/>
    <col min="5" max="5" width="14.75" style="2" customWidth="1"/>
    <col min="6" max="6" width="17.875" style="2" customWidth="1"/>
    <col min="7" max="16384" width="9" style="2"/>
  </cols>
  <sheetData>
    <row r="1" spans="1:6">
      <c r="A1" s="1" t="s">
        <v>365</v>
      </c>
      <c r="B1" s="1"/>
      <c r="C1" s="44"/>
      <c r="D1" s="44"/>
      <c r="E1" s="45"/>
      <c r="F1" s="1"/>
    </row>
    <row r="2" ht="20.25" spans="1:6">
      <c r="A2" s="46" t="s">
        <v>45</v>
      </c>
      <c r="B2" s="46"/>
      <c r="C2" s="46"/>
      <c r="D2" s="46"/>
      <c r="E2" s="46"/>
      <c r="F2" s="46"/>
    </row>
    <row r="3" ht="24" customHeight="1" spans="1:6">
      <c r="A3" s="1" t="s">
        <v>366</v>
      </c>
      <c r="B3" s="1"/>
      <c r="C3" s="44"/>
      <c r="D3" s="44"/>
      <c r="E3" s="45"/>
      <c r="F3" s="1"/>
    </row>
    <row r="4" ht="24" customHeight="1" spans="1:6">
      <c r="A4" s="1" t="s">
        <v>367</v>
      </c>
      <c r="B4" s="1"/>
      <c r="C4" s="44"/>
      <c r="D4" s="44"/>
      <c r="E4" s="45"/>
      <c r="F4" s="1"/>
    </row>
    <row r="5" ht="24" customHeight="1" spans="1:6">
      <c r="A5" s="1" t="s">
        <v>368</v>
      </c>
      <c r="B5" s="1"/>
      <c r="C5" s="44"/>
      <c r="D5" s="44"/>
      <c r="E5" s="45"/>
      <c r="F5" s="1"/>
    </row>
    <row r="6" ht="34.5" customHeight="1" spans="1:6">
      <c r="A6" s="47" t="s">
        <v>2</v>
      </c>
      <c r="B6" s="48" t="s">
        <v>54</v>
      </c>
      <c r="C6" s="48" t="s">
        <v>369</v>
      </c>
      <c r="D6" s="48" t="s">
        <v>370</v>
      </c>
      <c r="E6" s="49" t="s">
        <v>371</v>
      </c>
      <c r="F6" s="50" t="s">
        <v>60</v>
      </c>
    </row>
    <row r="7" ht="33" customHeight="1" spans="1:6">
      <c r="A7" s="51" t="s">
        <v>61</v>
      </c>
      <c r="B7" s="52" t="s">
        <v>241</v>
      </c>
      <c r="C7" s="53"/>
      <c r="D7" s="54">
        <f>SUM(D8:D18)</f>
        <v>512973.95</v>
      </c>
      <c r="E7" s="54">
        <f>SUM(E8:E18)</f>
        <v>512973.95</v>
      </c>
      <c r="F7" s="55"/>
    </row>
    <row r="8" ht="95.25" customHeight="1" spans="1:6">
      <c r="A8" s="56">
        <v>1</v>
      </c>
      <c r="B8" s="57" t="s">
        <v>372</v>
      </c>
      <c r="C8" s="58"/>
      <c r="D8" s="13">
        <v>20000</v>
      </c>
      <c r="E8" s="13">
        <v>20000</v>
      </c>
      <c r="F8" s="59"/>
    </row>
    <row r="9" ht="30.75" customHeight="1" spans="1:6">
      <c r="A9" s="56">
        <v>2</v>
      </c>
      <c r="B9" s="57" t="s">
        <v>373</v>
      </c>
      <c r="C9" s="58"/>
      <c r="D9" s="13">
        <v>114000</v>
      </c>
      <c r="E9" s="13">
        <v>114000</v>
      </c>
      <c r="F9" s="59"/>
    </row>
    <row r="10" ht="30.75" customHeight="1" spans="1:6">
      <c r="A10" s="60">
        <v>3</v>
      </c>
      <c r="B10" s="57" t="s">
        <v>374</v>
      </c>
      <c r="C10" s="61"/>
      <c r="D10" s="62">
        <v>228000</v>
      </c>
      <c r="E10" s="62">
        <v>228000</v>
      </c>
      <c r="F10" s="59"/>
    </row>
    <row r="11" ht="30.75" customHeight="1" spans="1:6">
      <c r="A11" s="56">
        <v>4</v>
      </c>
      <c r="B11" s="63" t="s">
        <v>375</v>
      </c>
      <c r="C11" s="58"/>
      <c r="D11" s="13">
        <v>14692.98</v>
      </c>
      <c r="E11" s="13">
        <v>14692.98</v>
      </c>
      <c r="F11" s="59"/>
    </row>
    <row r="12" ht="30.75" customHeight="1" spans="1:6">
      <c r="A12" s="56">
        <v>5</v>
      </c>
      <c r="B12" s="63" t="s">
        <v>376</v>
      </c>
      <c r="C12" s="58"/>
      <c r="D12" s="13">
        <v>1330</v>
      </c>
      <c r="E12" s="13">
        <v>1330</v>
      </c>
      <c r="F12" s="59"/>
    </row>
    <row r="13" ht="30.75" customHeight="1" spans="1:6">
      <c r="A13" s="60">
        <v>6</v>
      </c>
      <c r="B13" s="64" t="s">
        <v>377</v>
      </c>
      <c r="C13" s="58"/>
      <c r="D13" s="13">
        <v>9775.97</v>
      </c>
      <c r="E13" s="13">
        <v>9775.97</v>
      </c>
      <c r="F13" s="59"/>
    </row>
    <row r="14" ht="30.75" customHeight="1" spans="1:6">
      <c r="A14" s="56">
        <v>7</v>
      </c>
      <c r="B14" s="63" t="s">
        <v>378</v>
      </c>
      <c r="C14" s="58"/>
      <c r="D14" s="13">
        <v>7196</v>
      </c>
      <c r="E14" s="13">
        <v>7196</v>
      </c>
      <c r="F14" s="59"/>
    </row>
    <row r="15" ht="30.75" customHeight="1" spans="1:6">
      <c r="A15" s="56">
        <v>8</v>
      </c>
      <c r="B15" s="64" t="s">
        <v>379</v>
      </c>
      <c r="C15" s="58"/>
      <c r="D15" s="13">
        <v>22088</v>
      </c>
      <c r="E15" s="13">
        <v>22088</v>
      </c>
      <c r="F15" s="59"/>
    </row>
    <row r="16" ht="30.75" customHeight="1" spans="1:6">
      <c r="A16" s="60">
        <v>9</v>
      </c>
      <c r="B16" s="65" t="s">
        <v>380</v>
      </c>
      <c r="C16" s="58"/>
      <c r="D16" s="13">
        <v>2023</v>
      </c>
      <c r="E16" s="13">
        <v>2023</v>
      </c>
      <c r="F16" s="59"/>
    </row>
    <row r="17" ht="29.25" customHeight="1" spans="1:6">
      <c r="A17" s="56">
        <v>10</v>
      </c>
      <c r="B17" s="64" t="s">
        <v>381</v>
      </c>
      <c r="C17" s="58"/>
      <c r="D17" s="13">
        <v>17868</v>
      </c>
      <c r="E17" s="13">
        <v>17868</v>
      </c>
      <c r="F17" s="59"/>
    </row>
    <row r="18" ht="29.25" customHeight="1" spans="1:6">
      <c r="A18" s="56">
        <v>11</v>
      </c>
      <c r="B18" s="64" t="s">
        <v>382</v>
      </c>
      <c r="C18" s="58"/>
      <c r="D18" s="13">
        <v>76000</v>
      </c>
      <c r="E18" s="13">
        <v>76000</v>
      </c>
      <c r="F18" s="59"/>
    </row>
    <row r="19" ht="33" customHeight="1" spans="1:6">
      <c r="A19" s="51" t="s">
        <v>87</v>
      </c>
      <c r="B19" s="52" t="s">
        <v>383</v>
      </c>
      <c r="C19" s="53"/>
      <c r="D19" s="54">
        <f>SUM(D20:D49)</f>
        <v>3293525.5</v>
      </c>
      <c r="E19" s="54">
        <f>SUM(E20:E49)</f>
        <v>3293525.5</v>
      </c>
      <c r="F19" s="55"/>
    </row>
    <row r="20" ht="21.75" customHeight="1" spans="1:6">
      <c r="A20" s="60">
        <v>1</v>
      </c>
      <c r="B20" s="66" t="s">
        <v>384</v>
      </c>
      <c r="C20" s="67" t="s">
        <v>385</v>
      </c>
      <c r="D20" s="68">
        <v>350000</v>
      </c>
      <c r="E20" s="68">
        <v>350000</v>
      </c>
      <c r="F20" s="69"/>
    </row>
    <row r="21" ht="21.75" customHeight="1" spans="1:6">
      <c r="A21" s="60">
        <v>2</v>
      </c>
      <c r="B21" s="66" t="s">
        <v>386</v>
      </c>
      <c r="C21" s="67" t="s">
        <v>387</v>
      </c>
      <c r="D21" s="68">
        <v>100000</v>
      </c>
      <c r="E21" s="70">
        <v>100000</v>
      </c>
      <c r="F21" s="69"/>
    </row>
    <row r="22" ht="21.75" customHeight="1" spans="1:6">
      <c r="A22" s="60">
        <v>3</v>
      </c>
      <c r="B22" s="66" t="s">
        <v>388</v>
      </c>
      <c r="C22" s="67" t="s">
        <v>389</v>
      </c>
      <c r="D22" s="68">
        <v>6634.9</v>
      </c>
      <c r="E22" s="70">
        <v>6634.9</v>
      </c>
      <c r="F22" s="69"/>
    </row>
    <row r="23" ht="21.75" customHeight="1" spans="1:6">
      <c r="A23" s="60">
        <v>4</v>
      </c>
      <c r="B23" s="66" t="s">
        <v>384</v>
      </c>
      <c r="C23" s="67" t="s">
        <v>385</v>
      </c>
      <c r="D23" s="68">
        <v>500000</v>
      </c>
      <c r="E23" s="71">
        <v>500000</v>
      </c>
      <c r="F23" s="69"/>
    </row>
    <row r="24" ht="21.75" customHeight="1" spans="1:6">
      <c r="A24" s="60">
        <v>5</v>
      </c>
      <c r="B24" s="66" t="s">
        <v>388</v>
      </c>
      <c r="C24" s="67" t="s">
        <v>390</v>
      </c>
      <c r="D24" s="68">
        <v>6119</v>
      </c>
      <c r="E24" s="70">
        <v>6119</v>
      </c>
      <c r="F24" s="69"/>
    </row>
    <row r="25" ht="21.75" customHeight="1" spans="1:6">
      <c r="A25" s="60">
        <v>6</v>
      </c>
      <c r="B25" s="66" t="s">
        <v>391</v>
      </c>
      <c r="C25" s="67" t="s">
        <v>392</v>
      </c>
      <c r="D25" s="68">
        <v>720000</v>
      </c>
      <c r="E25" s="70">
        <v>720000</v>
      </c>
      <c r="F25" s="69"/>
    </row>
    <row r="26" ht="21.75" customHeight="1" spans="1:6">
      <c r="A26" s="60">
        <v>7</v>
      </c>
      <c r="B26" s="66" t="s">
        <v>393</v>
      </c>
      <c r="C26" s="67" t="s">
        <v>394</v>
      </c>
      <c r="D26" s="68">
        <v>297500</v>
      </c>
      <c r="E26" s="70">
        <v>297500</v>
      </c>
      <c r="F26" s="69"/>
    </row>
    <row r="27" ht="21.75" customHeight="1" spans="1:6">
      <c r="A27" s="60">
        <v>8</v>
      </c>
      <c r="B27" s="66" t="s">
        <v>395</v>
      </c>
      <c r="C27" s="67" t="s">
        <v>396</v>
      </c>
      <c r="D27" s="68">
        <v>275000</v>
      </c>
      <c r="E27" s="70">
        <v>275000</v>
      </c>
      <c r="F27" s="69"/>
    </row>
    <row r="28" ht="21.75" customHeight="1" spans="1:6">
      <c r="A28" s="60">
        <v>9</v>
      </c>
      <c r="B28" s="66" t="s">
        <v>397</v>
      </c>
      <c r="C28" s="67" t="s">
        <v>398</v>
      </c>
      <c r="D28" s="68">
        <v>32000</v>
      </c>
      <c r="E28" s="70">
        <v>32000</v>
      </c>
      <c r="F28" s="69"/>
    </row>
    <row r="29" ht="21.75" customHeight="1" spans="1:6">
      <c r="A29" s="60">
        <v>10</v>
      </c>
      <c r="B29" s="66" t="s">
        <v>399</v>
      </c>
      <c r="C29" s="67" t="s">
        <v>400</v>
      </c>
      <c r="D29" s="68">
        <v>23300</v>
      </c>
      <c r="E29" s="70">
        <v>23300</v>
      </c>
      <c r="F29" s="69"/>
    </row>
    <row r="30" ht="21.75" customHeight="1" spans="1:6">
      <c r="A30" s="60">
        <v>11</v>
      </c>
      <c r="B30" s="66" t="s">
        <v>401</v>
      </c>
      <c r="C30" s="67" t="s">
        <v>402</v>
      </c>
      <c r="D30" s="68">
        <v>11099</v>
      </c>
      <c r="E30" s="70">
        <v>11099</v>
      </c>
      <c r="F30" s="69"/>
    </row>
    <row r="31" ht="21.75" customHeight="1" spans="1:6">
      <c r="A31" s="60">
        <v>12</v>
      </c>
      <c r="B31" s="66" t="s">
        <v>393</v>
      </c>
      <c r="C31" s="67" t="s">
        <v>403</v>
      </c>
      <c r="D31" s="68">
        <v>52500</v>
      </c>
      <c r="E31" s="70">
        <v>52500</v>
      </c>
      <c r="F31" s="69"/>
    </row>
    <row r="32" ht="21.75" customHeight="1" spans="1:6">
      <c r="A32" s="60">
        <v>13</v>
      </c>
      <c r="B32" s="66" t="s">
        <v>404</v>
      </c>
      <c r="C32" s="67" t="s">
        <v>405</v>
      </c>
      <c r="D32" s="68">
        <v>121900</v>
      </c>
      <c r="E32" s="70">
        <v>121900</v>
      </c>
      <c r="F32" s="69"/>
    </row>
    <row r="33" ht="21.75" customHeight="1" spans="1:6">
      <c r="A33" s="60">
        <v>14</v>
      </c>
      <c r="B33" s="66" t="s">
        <v>406</v>
      </c>
      <c r="C33" s="67" t="s">
        <v>407</v>
      </c>
      <c r="D33" s="68">
        <v>7300</v>
      </c>
      <c r="E33" s="70">
        <v>7300</v>
      </c>
      <c r="F33" s="69"/>
    </row>
    <row r="34" ht="21.75" customHeight="1" spans="1:6">
      <c r="A34" s="60">
        <v>15</v>
      </c>
      <c r="B34" s="66" t="s">
        <v>408</v>
      </c>
      <c r="C34" s="67" t="s">
        <v>409</v>
      </c>
      <c r="D34" s="68">
        <v>130000</v>
      </c>
      <c r="E34" s="70">
        <v>130000</v>
      </c>
      <c r="F34" s="69"/>
    </row>
    <row r="35" ht="21.75" customHeight="1" spans="1:6">
      <c r="A35" s="60">
        <v>16</v>
      </c>
      <c r="B35" s="66" t="s">
        <v>410</v>
      </c>
      <c r="C35" s="67" t="s">
        <v>411</v>
      </c>
      <c r="D35" s="68">
        <v>5000</v>
      </c>
      <c r="E35" s="70">
        <v>5000</v>
      </c>
      <c r="F35" s="69"/>
    </row>
    <row r="36" ht="21.75" customHeight="1" spans="1:6">
      <c r="A36" s="60">
        <v>17</v>
      </c>
      <c r="B36" s="66" t="s">
        <v>412</v>
      </c>
      <c r="C36" s="67" t="s">
        <v>413</v>
      </c>
      <c r="D36" s="68">
        <v>3180</v>
      </c>
      <c r="E36" s="70">
        <v>3180</v>
      </c>
      <c r="F36" s="69"/>
    </row>
    <row r="37" ht="21.75" customHeight="1" spans="1:6">
      <c r="A37" s="60">
        <v>18</v>
      </c>
      <c r="B37" s="66" t="s">
        <v>414</v>
      </c>
      <c r="C37" s="67" t="s">
        <v>415</v>
      </c>
      <c r="D37" s="68">
        <v>15450</v>
      </c>
      <c r="E37" s="70">
        <v>15450</v>
      </c>
      <c r="F37" s="69"/>
    </row>
    <row r="38" ht="21.75" customHeight="1" spans="1:6">
      <c r="A38" s="60">
        <v>19</v>
      </c>
      <c r="B38" s="66" t="s">
        <v>416</v>
      </c>
      <c r="C38" s="67" t="s">
        <v>417</v>
      </c>
      <c r="D38" s="68">
        <v>20000</v>
      </c>
      <c r="E38" s="70">
        <v>20000</v>
      </c>
      <c r="F38" s="69"/>
    </row>
    <row r="39" ht="21.75" customHeight="1" spans="1:6">
      <c r="A39" s="60">
        <v>20</v>
      </c>
      <c r="B39" s="66" t="s">
        <v>418</v>
      </c>
      <c r="C39" s="67" t="s">
        <v>419</v>
      </c>
      <c r="D39" s="68">
        <v>15624</v>
      </c>
      <c r="E39" s="70">
        <v>15624</v>
      </c>
      <c r="F39" s="69"/>
    </row>
    <row r="40" ht="21.75" customHeight="1" spans="1:6">
      <c r="A40" s="60">
        <v>21</v>
      </c>
      <c r="B40" s="66" t="s">
        <v>418</v>
      </c>
      <c r="C40" s="67" t="s">
        <v>420</v>
      </c>
      <c r="D40" s="68">
        <v>26040</v>
      </c>
      <c r="E40" s="70">
        <v>26040</v>
      </c>
      <c r="F40" s="69"/>
    </row>
    <row r="41" ht="21.75" customHeight="1" spans="1:6">
      <c r="A41" s="60">
        <v>22</v>
      </c>
      <c r="B41" s="66" t="s">
        <v>418</v>
      </c>
      <c r="C41" s="67" t="s">
        <v>421</v>
      </c>
      <c r="D41" s="68">
        <v>20832</v>
      </c>
      <c r="E41" s="70">
        <v>20832</v>
      </c>
      <c r="F41" s="69"/>
    </row>
    <row r="42" ht="21.75" customHeight="1" spans="1:6">
      <c r="A42" s="60">
        <v>23</v>
      </c>
      <c r="B42" s="66" t="s">
        <v>418</v>
      </c>
      <c r="C42" s="67" t="s">
        <v>422</v>
      </c>
      <c r="D42" s="68">
        <v>31248</v>
      </c>
      <c r="E42" s="70">
        <v>31248</v>
      </c>
      <c r="F42" s="69"/>
    </row>
    <row r="43" ht="21.75" customHeight="1" spans="1:6">
      <c r="A43" s="60">
        <v>24</v>
      </c>
      <c r="B43" s="66" t="s">
        <v>418</v>
      </c>
      <c r="C43" s="67" t="s">
        <v>423</v>
      </c>
      <c r="D43" s="68">
        <v>31248</v>
      </c>
      <c r="E43" s="70">
        <v>31248</v>
      </c>
      <c r="F43" s="69"/>
    </row>
    <row r="44" ht="21.75" customHeight="1" spans="1:6">
      <c r="A44" s="60">
        <v>25</v>
      </c>
      <c r="B44" s="72" t="s">
        <v>424</v>
      </c>
      <c r="C44" s="67" t="s">
        <v>425</v>
      </c>
      <c r="D44" s="68">
        <v>162750</v>
      </c>
      <c r="E44" s="70">
        <v>162750</v>
      </c>
      <c r="F44" s="69"/>
    </row>
    <row r="45" ht="21.75" customHeight="1" spans="1:6">
      <c r="A45" s="60">
        <v>26</v>
      </c>
      <c r="B45" s="72" t="s">
        <v>424</v>
      </c>
      <c r="C45" s="67" t="s">
        <v>426</v>
      </c>
      <c r="D45" s="68">
        <v>325500</v>
      </c>
      <c r="E45" s="70">
        <v>325500</v>
      </c>
      <c r="F45" s="69"/>
    </row>
    <row r="46" ht="21.75" customHeight="1" spans="1:6">
      <c r="A46" s="60">
        <v>27</v>
      </c>
      <c r="B46" s="66" t="s">
        <v>424</v>
      </c>
      <c r="C46" s="67" t="s">
        <v>427</v>
      </c>
      <c r="D46" s="68">
        <v>243.9</v>
      </c>
      <c r="E46" s="70">
        <v>243.9</v>
      </c>
      <c r="F46" s="69"/>
    </row>
    <row r="47" ht="21.75" customHeight="1" spans="1:6">
      <c r="A47" s="60">
        <v>28</v>
      </c>
      <c r="B47" s="66" t="s">
        <v>424</v>
      </c>
      <c r="C47" s="67" t="s">
        <v>428</v>
      </c>
      <c r="D47" s="68">
        <v>650.8</v>
      </c>
      <c r="E47" s="70">
        <v>650.8</v>
      </c>
      <c r="F47" s="69"/>
    </row>
    <row r="48" ht="21.75" customHeight="1" spans="1:6">
      <c r="A48" s="60">
        <v>29</v>
      </c>
      <c r="B48" s="72" t="s">
        <v>424</v>
      </c>
      <c r="C48" s="67" t="s">
        <v>429</v>
      </c>
      <c r="D48" s="68">
        <v>2026.3</v>
      </c>
      <c r="E48" s="70">
        <v>2026.3</v>
      </c>
      <c r="F48" s="69"/>
    </row>
    <row r="49" ht="21.75" customHeight="1" spans="1:6">
      <c r="A49" s="60">
        <v>30</v>
      </c>
      <c r="B49" s="72" t="s">
        <v>424</v>
      </c>
      <c r="C49" s="67" t="s">
        <v>430</v>
      </c>
      <c r="D49" s="68">
        <v>379.6</v>
      </c>
      <c r="E49" s="70">
        <v>379.6</v>
      </c>
      <c r="F49" s="69"/>
    </row>
    <row r="50" ht="21.75" customHeight="1" spans="1:6">
      <c r="A50" s="73" t="s">
        <v>168</v>
      </c>
      <c r="B50" s="74" t="s">
        <v>362</v>
      </c>
      <c r="C50" s="75"/>
      <c r="D50" s="76">
        <f>SUM(D51:D88)</f>
        <v>2533478.22</v>
      </c>
      <c r="E50" s="76">
        <f>SUM(E51:E88)</f>
        <v>633369.555</v>
      </c>
      <c r="F50" s="77" t="s">
        <v>431</v>
      </c>
    </row>
    <row r="51" ht="21.75" customHeight="1" spans="1:6">
      <c r="A51" s="60">
        <v>1</v>
      </c>
      <c r="B51" s="66" t="s">
        <v>432</v>
      </c>
      <c r="C51" s="78"/>
      <c r="D51" s="68">
        <v>46501.8</v>
      </c>
      <c r="E51" s="13">
        <f>D51*25%</f>
        <v>11625.45</v>
      </c>
      <c r="F51" s="69" t="s">
        <v>48</v>
      </c>
    </row>
    <row r="52" ht="21.75" customHeight="1" spans="1:6">
      <c r="A52" s="60">
        <v>2</v>
      </c>
      <c r="B52" s="66" t="s">
        <v>433</v>
      </c>
      <c r="C52" s="78"/>
      <c r="D52" s="68">
        <v>74691.36</v>
      </c>
      <c r="E52" s="13">
        <f t="shared" ref="E52:E88" si="0">D52*25%</f>
        <v>18672.84</v>
      </c>
      <c r="F52" s="69"/>
    </row>
    <row r="53" ht="21.75" customHeight="1" spans="1:6">
      <c r="A53" s="60">
        <v>3</v>
      </c>
      <c r="B53" s="66" t="s">
        <v>434</v>
      </c>
      <c r="C53" s="78"/>
      <c r="D53" s="68">
        <v>40363.6</v>
      </c>
      <c r="E53" s="13">
        <f t="shared" si="0"/>
        <v>10090.9</v>
      </c>
      <c r="F53" s="69"/>
    </row>
    <row r="54" ht="21.75" customHeight="1" spans="1:6">
      <c r="A54" s="60">
        <v>4</v>
      </c>
      <c r="B54" s="66" t="s">
        <v>435</v>
      </c>
      <c r="C54" s="78"/>
      <c r="D54" s="68">
        <v>61179.77</v>
      </c>
      <c r="E54" s="13">
        <f t="shared" si="0"/>
        <v>15294.9425</v>
      </c>
      <c r="F54" s="69"/>
    </row>
    <row r="55" ht="21.75" customHeight="1" spans="1:6">
      <c r="A55" s="60">
        <v>5</v>
      </c>
      <c r="B55" s="66" t="s">
        <v>436</v>
      </c>
      <c r="C55" s="78"/>
      <c r="D55" s="68">
        <v>44132.91</v>
      </c>
      <c r="E55" s="13">
        <f t="shared" si="0"/>
        <v>11033.2275</v>
      </c>
      <c r="F55" s="69"/>
    </row>
    <row r="56" ht="21.75" customHeight="1" spans="1:6">
      <c r="A56" s="60">
        <v>6</v>
      </c>
      <c r="B56" s="66" t="s">
        <v>437</v>
      </c>
      <c r="C56" s="78"/>
      <c r="D56" s="68">
        <v>78848.02</v>
      </c>
      <c r="E56" s="13">
        <f t="shared" si="0"/>
        <v>19712.005</v>
      </c>
      <c r="F56" s="69"/>
    </row>
    <row r="57" ht="21.75" customHeight="1" spans="1:6">
      <c r="A57" s="60">
        <v>7</v>
      </c>
      <c r="B57" s="66" t="s">
        <v>438</v>
      </c>
      <c r="C57" s="78"/>
      <c r="D57" s="68">
        <v>38364.74</v>
      </c>
      <c r="E57" s="13">
        <f t="shared" si="0"/>
        <v>9591.185</v>
      </c>
      <c r="F57" s="69"/>
    </row>
    <row r="58" ht="21.75" customHeight="1" spans="1:6">
      <c r="A58" s="60">
        <v>8</v>
      </c>
      <c r="B58" s="66" t="s">
        <v>439</v>
      </c>
      <c r="C58" s="78"/>
      <c r="D58" s="68">
        <v>62770.55</v>
      </c>
      <c r="E58" s="13">
        <f t="shared" si="0"/>
        <v>15692.6375</v>
      </c>
      <c r="F58" s="69"/>
    </row>
    <row r="59" ht="21.75" customHeight="1" spans="1:6">
      <c r="A59" s="60">
        <v>9</v>
      </c>
      <c r="B59" s="66" t="s">
        <v>440</v>
      </c>
      <c r="C59" s="78"/>
      <c r="D59" s="68">
        <v>38364.74</v>
      </c>
      <c r="E59" s="13">
        <f t="shared" si="0"/>
        <v>9591.185</v>
      </c>
      <c r="F59" s="69"/>
    </row>
    <row r="60" ht="21.75" customHeight="1" spans="1:6">
      <c r="A60" s="60">
        <v>10</v>
      </c>
      <c r="B60" s="66" t="s">
        <v>441</v>
      </c>
      <c r="C60" s="78"/>
      <c r="D60" s="68">
        <v>62899.69</v>
      </c>
      <c r="E60" s="13">
        <f t="shared" si="0"/>
        <v>15724.9225</v>
      </c>
      <c r="F60" s="69"/>
    </row>
    <row r="61" ht="21.75" customHeight="1" spans="1:6">
      <c r="A61" s="60">
        <v>11</v>
      </c>
      <c r="B61" s="66" t="s">
        <v>442</v>
      </c>
      <c r="C61" s="78"/>
      <c r="D61" s="68">
        <v>38364.74</v>
      </c>
      <c r="E61" s="13">
        <f t="shared" si="0"/>
        <v>9591.185</v>
      </c>
      <c r="F61" s="69"/>
    </row>
    <row r="62" ht="21.75" customHeight="1" spans="1:6">
      <c r="A62" s="60">
        <v>12</v>
      </c>
      <c r="B62" s="66" t="s">
        <v>443</v>
      </c>
      <c r="C62" s="78"/>
      <c r="D62" s="68">
        <v>64749.35</v>
      </c>
      <c r="E62" s="13">
        <f t="shared" si="0"/>
        <v>16187.3375</v>
      </c>
      <c r="F62" s="69"/>
    </row>
    <row r="63" ht="21.75" customHeight="1" spans="1:6">
      <c r="A63" s="60">
        <v>13</v>
      </c>
      <c r="B63" s="66" t="s">
        <v>444</v>
      </c>
      <c r="C63" s="78"/>
      <c r="D63" s="68">
        <v>45334.74</v>
      </c>
      <c r="E63" s="13">
        <f t="shared" si="0"/>
        <v>11333.685</v>
      </c>
      <c r="F63" s="69"/>
    </row>
    <row r="64" ht="21.75" customHeight="1" spans="1:6">
      <c r="A64" s="60">
        <v>14</v>
      </c>
      <c r="B64" s="66" t="s">
        <v>445</v>
      </c>
      <c r="C64" s="78"/>
      <c r="D64" s="68">
        <v>53418.32</v>
      </c>
      <c r="E64" s="13">
        <f t="shared" si="0"/>
        <v>13354.58</v>
      </c>
      <c r="F64" s="69"/>
    </row>
    <row r="65" ht="21.75" customHeight="1" spans="1:6">
      <c r="A65" s="60">
        <v>15</v>
      </c>
      <c r="B65" s="66" t="s">
        <v>446</v>
      </c>
      <c r="C65" s="78"/>
      <c r="D65" s="68">
        <v>44210.84</v>
      </c>
      <c r="E65" s="13">
        <f t="shared" si="0"/>
        <v>11052.71</v>
      </c>
      <c r="F65" s="69"/>
    </row>
    <row r="66" ht="21.75" customHeight="1" spans="1:6">
      <c r="A66" s="60">
        <v>16</v>
      </c>
      <c r="B66" s="66" t="s">
        <v>447</v>
      </c>
      <c r="C66" s="78"/>
      <c r="D66" s="79">
        <v>69149.05</v>
      </c>
      <c r="E66" s="13">
        <f t="shared" si="0"/>
        <v>17287.2625</v>
      </c>
      <c r="F66" s="69"/>
    </row>
    <row r="67" ht="21.75" customHeight="1" spans="1:6">
      <c r="A67" s="60">
        <v>17</v>
      </c>
      <c r="B67" s="66" t="s">
        <v>448</v>
      </c>
      <c r="C67" s="78"/>
      <c r="D67" s="79">
        <v>43909.04</v>
      </c>
      <c r="E67" s="13">
        <f t="shared" si="0"/>
        <v>10977.26</v>
      </c>
      <c r="F67" s="69"/>
    </row>
    <row r="68" ht="21.75" customHeight="1" spans="1:6">
      <c r="A68" s="60">
        <v>18</v>
      </c>
      <c r="B68" s="66" t="s">
        <v>449</v>
      </c>
      <c r="C68" s="78"/>
      <c r="D68" s="79">
        <v>60749.44</v>
      </c>
      <c r="E68" s="13">
        <f t="shared" si="0"/>
        <v>15187.36</v>
      </c>
      <c r="F68" s="69"/>
    </row>
    <row r="69" ht="21.75" customHeight="1" spans="1:6">
      <c r="A69" s="60">
        <v>19</v>
      </c>
      <c r="B69" s="66" t="s">
        <v>450</v>
      </c>
      <c r="C69" s="78"/>
      <c r="D69" s="79">
        <v>45369.69</v>
      </c>
      <c r="E69" s="13">
        <f t="shared" si="0"/>
        <v>11342.4225</v>
      </c>
      <c r="F69" s="69"/>
    </row>
    <row r="70" ht="21.75" customHeight="1" spans="1:6">
      <c r="A70" s="60">
        <v>20</v>
      </c>
      <c r="B70" s="66" t="s">
        <v>451</v>
      </c>
      <c r="C70" s="58"/>
      <c r="D70" s="79">
        <v>58077.2</v>
      </c>
      <c r="E70" s="13">
        <f t="shared" si="0"/>
        <v>14519.3</v>
      </c>
      <c r="F70" s="69"/>
    </row>
    <row r="71" ht="21.75" customHeight="1" spans="1:6">
      <c r="A71" s="60">
        <v>21</v>
      </c>
      <c r="B71" s="66" t="s">
        <v>452</v>
      </c>
      <c r="C71" s="58"/>
      <c r="D71" s="79">
        <v>68653.04</v>
      </c>
      <c r="E71" s="13">
        <f t="shared" si="0"/>
        <v>17163.26</v>
      </c>
      <c r="F71" s="69"/>
    </row>
    <row r="72" ht="21.75" customHeight="1" spans="1:6">
      <c r="A72" s="60">
        <v>22</v>
      </c>
      <c r="B72" s="66" t="s">
        <v>453</v>
      </c>
      <c r="C72" s="58"/>
      <c r="D72" s="79">
        <v>80706.57</v>
      </c>
      <c r="E72" s="13">
        <f t="shared" si="0"/>
        <v>20176.6425</v>
      </c>
      <c r="F72" s="69"/>
    </row>
    <row r="73" ht="21.75" customHeight="1" spans="1:6">
      <c r="A73" s="60">
        <v>23</v>
      </c>
      <c r="B73" s="66" t="s">
        <v>454</v>
      </c>
      <c r="C73" s="58"/>
      <c r="D73" s="79">
        <v>63773.35</v>
      </c>
      <c r="E73" s="13">
        <f t="shared" si="0"/>
        <v>15943.3375</v>
      </c>
      <c r="F73" s="69"/>
    </row>
    <row r="74" ht="21.75" customHeight="1" spans="1:6">
      <c r="A74" s="60">
        <v>24</v>
      </c>
      <c r="B74" s="66" t="s">
        <v>455</v>
      </c>
      <c r="C74" s="58"/>
      <c r="D74" s="79">
        <v>79240.36</v>
      </c>
      <c r="E74" s="13">
        <f t="shared" si="0"/>
        <v>19810.09</v>
      </c>
      <c r="F74" s="69"/>
    </row>
    <row r="75" ht="21.75" customHeight="1" spans="1:6">
      <c r="A75" s="60">
        <v>25</v>
      </c>
      <c r="B75" s="66" t="s">
        <v>456</v>
      </c>
      <c r="C75" s="58"/>
      <c r="D75" s="79">
        <v>68723.44</v>
      </c>
      <c r="E75" s="13">
        <f t="shared" si="0"/>
        <v>17180.86</v>
      </c>
      <c r="F75" s="69"/>
    </row>
    <row r="76" ht="21.75" customHeight="1" spans="1:6">
      <c r="A76" s="60">
        <v>26</v>
      </c>
      <c r="B76" s="66" t="s">
        <v>457</v>
      </c>
      <c r="C76" s="58"/>
      <c r="D76" s="79">
        <v>94886.32</v>
      </c>
      <c r="E76" s="13">
        <f t="shared" si="0"/>
        <v>23721.58</v>
      </c>
      <c r="F76" s="69"/>
    </row>
    <row r="77" ht="21.75" customHeight="1" spans="1:6">
      <c r="A77" s="60">
        <v>27</v>
      </c>
      <c r="B77" s="66" t="s">
        <v>458</v>
      </c>
      <c r="C77" s="58"/>
      <c r="D77" s="79">
        <v>60521.21</v>
      </c>
      <c r="E77" s="13">
        <f t="shared" si="0"/>
        <v>15130.3025</v>
      </c>
      <c r="F77" s="69"/>
    </row>
    <row r="78" ht="21.75" customHeight="1" spans="1:6">
      <c r="A78" s="60">
        <v>28</v>
      </c>
      <c r="B78" s="66" t="s">
        <v>459</v>
      </c>
      <c r="C78" s="58"/>
      <c r="D78" s="79">
        <v>83966.76</v>
      </c>
      <c r="E78" s="13">
        <f t="shared" si="0"/>
        <v>20991.69</v>
      </c>
      <c r="F78" s="69"/>
    </row>
    <row r="79" ht="21.75" customHeight="1" spans="1:6">
      <c r="A79" s="60">
        <v>29</v>
      </c>
      <c r="B79" s="66" t="s">
        <v>460</v>
      </c>
      <c r="C79" s="58"/>
      <c r="D79" s="79">
        <v>69260.44</v>
      </c>
      <c r="E79" s="13">
        <f t="shared" si="0"/>
        <v>17315.11</v>
      </c>
      <c r="F79" s="69"/>
    </row>
    <row r="80" ht="21.75" customHeight="1" spans="1:6">
      <c r="A80" s="60">
        <v>30</v>
      </c>
      <c r="B80" s="66" t="s">
        <v>461</v>
      </c>
      <c r="C80" s="58"/>
      <c r="D80" s="79">
        <v>95192.24</v>
      </c>
      <c r="E80" s="13">
        <f t="shared" si="0"/>
        <v>23798.06</v>
      </c>
      <c r="F80" s="69"/>
    </row>
    <row r="81" ht="21.75" customHeight="1" spans="1:6">
      <c r="A81" s="60">
        <v>31</v>
      </c>
      <c r="B81" s="66" t="s">
        <v>462</v>
      </c>
      <c r="C81" s="58"/>
      <c r="D81" s="79">
        <v>72240.44</v>
      </c>
      <c r="E81" s="13">
        <f t="shared" si="0"/>
        <v>18060.11</v>
      </c>
      <c r="F81" s="69"/>
    </row>
    <row r="82" ht="21.75" customHeight="1" spans="1:6">
      <c r="A82" s="60">
        <v>32</v>
      </c>
      <c r="B82" s="66" t="s">
        <v>463</v>
      </c>
      <c r="C82" s="58"/>
      <c r="D82" s="79">
        <v>102435.75</v>
      </c>
      <c r="E82" s="13">
        <f t="shared" si="0"/>
        <v>25608.9375</v>
      </c>
      <c r="F82" s="69"/>
    </row>
    <row r="83" ht="21.75" customHeight="1" spans="1:6">
      <c r="A83" s="60">
        <v>33</v>
      </c>
      <c r="B83" s="66" t="s">
        <v>464</v>
      </c>
      <c r="C83" s="58"/>
      <c r="D83" s="79">
        <v>68333.62</v>
      </c>
      <c r="E83" s="13">
        <f t="shared" si="0"/>
        <v>17083.405</v>
      </c>
      <c r="F83" s="69"/>
    </row>
    <row r="84" ht="21.75" customHeight="1" spans="1:6">
      <c r="A84" s="60">
        <v>34</v>
      </c>
      <c r="B84" s="66" t="s">
        <v>465</v>
      </c>
      <c r="C84" s="58"/>
      <c r="D84" s="79">
        <v>100764.9</v>
      </c>
      <c r="E84" s="13">
        <f t="shared" si="0"/>
        <v>25191.225</v>
      </c>
      <c r="F84" s="69"/>
    </row>
    <row r="85" ht="21.75" customHeight="1" spans="1:6">
      <c r="A85" s="60">
        <v>35</v>
      </c>
      <c r="B85" s="66" t="s">
        <v>466</v>
      </c>
      <c r="C85" s="58"/>
      <c r="D85" s="79">
        <v>69042.5</v>
      </c>
      <c r="E85" s="13">
        <f t="shared" si="0"/>
        <v>17260.625</v>
      </c>
      <c r="F85" s="69"/>
    </row>
    <row r="86" ht="21.75" customHeight="1" spans="1:6">
      <c r="A86" s="60">
        <v>36</v>
      </c>
      <c r="B86" s="66" t="s">
        <v>467</v>
      </c>
      <c r="C86" s="58"/>
      <c r="D86" s="79">
        <v>106320.78</v>
      </c>
      <c r="E86" s="13">
        <f t="shared" si="0"/>
        <v>26580.195</v>
      </c>
      <c r="F86" s="69"/>
    </row>
    <row r="87" ht="21.75" customHeight="1" spans="1:6">
      <c r="A87" s="60">
        <v>37</v>
      </c>
      <c r="B87" s="66" t="s">
        <v>468</v>
      </c>
      <c r="C87" s="58"/>
      <c r="D87" s="79">
        <v>69021.48</v>
      </c>
      <c r="E87" s="13">
        <f t="shared" si="0"/>
        <v>17255.37</v>
      </c>
      <c r="F87" s="69"/>
    </row>
    <row r="88" ht="21.75" customHeight="1" spans="1:6">
      <c r="A88" s="60">
        <v>38</v>
      </c>
      <c r="B88" s="66" t="s">
        <v>469</v>
      </c>
      <c r="C88" s="58"/>
      <c r="D88" s="79">
        <v>108945.43</v>
      </c>
      <c r="E88" s="13">
        <f t="shared" si="0"/>
        <v>27236.3575</v>
      </c>
      <c r="F88" s="69"/>
    </row>
    <row r="89" ht="21.75" customHeight="1" spans="1:6">
      <c r="A89" s="80" t="s">
        <v>196</v>
      </c>
      <c r="B89" s="81" t="s">
        <v>470</v>
      </c>
      <c r="C89" s="82"/>
      <c r="D89" s="83">
        <f>D90</f>
        <v>881949.14</v>
      </c>
      <c r="E89" s="83">
        <f>E90</f>
        <v>881949.14</v>
      </c>
      <c r="F89" s="84"/>
    </row>
    <row r="90" ht="37.5" customHeight="1" spans="1:6">
      <c r="A90" s="60">
        <v>1</v>
      </c>
      <c r="B90" s="85" t="s">
        <v>471</v>
      </c>
      <c r="C90" s="58"/>
      <c r="D90" s="86">
        <v>881949.14</v>
      </c>
      <c r="E90" s="86">
        <v>881949.14</v>
      </c>
      <c r="F90" s="69" t="s">
        <v>472</v>
      </c>
    </row>
    <row r="91" ht="20.25" customHeight="1" spans="1:6">
      <c r="A91" s="87"/>
      <c r="B91" s="85"/>
      <c r="C91" s="58"/>
      <c r="D91" s="58"/>
      <c r="E91" s="13"/>
      <c r="F91" s="59"/>
    </row>
    <row r="92" ht="25.5" customHeight="1" spans="1:6">
      <c r="A92" s="88"/>
      <c r="B92" s="89" t="s">
        <v>49</v>
      </c>
      <c r="C92" s="90"/>
      <c r="D92" s="91">
        <f>D7+D19+D50+D89</f>
        <v>7221926.81</v>
      </c>
      <c r="E92" s="91">
        <f>E7+E19+E50+E89</f>
        <v>5321818.145</v>
      </c>
      <c r="F92" s="92"/>
    </row>
  </sheetData>
  <mergeCells count="1">
    <mergeCell ref="A2:F2"/>
  </mergeCells>
  <pageMargins left="0.7" right="0.7" top="0.75" bottom="0.75" header="0.3" footer="0.3"/>
  <pageSetup paperSize="9" scale="67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11" sqref="J11"/>
    </sheetView>
  </sheetViews>
  <sheetFormatPr defaultColWidth="9" defaultRowHeight="13.5" outlineLevelCol="7"/>
  <cols>
    <col min="2" max="2" width="18.875" customWidth="1"/>
    <col min="5" max="5" width="12.375" customWidth="1"/>
    <col min="6" max="6" width="14.25" customWidth="1"/>
    <col min="7" max="7" width="17.75" customWidth="1"/>
    <col min="8" max="8" width="35.875" customWidth="1"/>
  </cols>
  <sheetData>
    <row r="1" s="21" customFormat="1" ht="27" customHeight="1" spans="1:7">
      <c r="A1" s="21" t="s">
        <v>473</v>
      </c>
      <c r="C1" s="22"/>
      <c r="D1" s="22"/>
      <c r="E1" s="23"/>
      <c r="F1" s="23"/>
      <c r="G1" s="23"/>
    </row>
    <row r="2" s="21" customFormat="1" ht="42" customHeight="1" spans="1:8">
      <c r="A2" s="24" t="s">
        <v>45</v>
      </c>
      <c r="B2" s="24"/>
      <c r="C2" s="24"/>
      <c r="D2" s="24"/>
      <c r="E2" s="24"/>
      <c r="F2" s="24"/>
      <c r="G2" s="24"/>
      <c r="H2" s="24"/>
    </row>
    <row r="3" s="21" customFormat="1" ht="26.25" customHeight="1" spans="1:7">
      <c r="A3" s="21" t="s">
        <v>474</v>
      </c>
      <c r="C3" s="22"/>
      <c r="D3" s="22"/>
      <c r="E3" s="23"/>
      <c r="F3" s="23"/>
      <c r="G3" s="23"/>
    </row>
    <row r="4" s="21" customFormat="1" ht="26.25" customHeight="1" spans="1:7">
      <c r="A4" s="21" t="s">
        <v>475</v>
      </c>
      <c r="C4" s="22"/>
      <c r="D4" s="22"/>
      <c r="E4" s="23"/>
      <c r="F4" s="23"/>
      <c r="G4" s="23"/>
    </row>
    <row r="5" s="21" customFormat="1" ht="26.25" customHeight="1" spans="1:7">
      <c r="A5" s="21" t="s">
        <v>476</v>
      </c>
      <c r="C5" s="22"/>
      <c r="D5" s="22"/>
      <c r="E5" s="23"/>
      <c r="F5" s="23"/>
      <c r="G5" s="23"/>
    </row>
    <row r="6" s="21" customFormat="1" ht="44.25" customHeight="1" spans="1:8">
      <c r="A6" s="25" t="s">
        <v>2</v>
      </c>
      <c r="B6" s="26" t="s">
        <v>54</v>
      </c>
      <c r="C6" s="26" t="s">
        <v>55</v>
      </c>
      <c r="D6" s="26" t="s">
        <v>56</v>
      </c>
      <c r="E6" s="27" t="s">
        <v>57</v>
      </c>
      <c r="F6" s="27" t="s">
        <v>58</v>
      </c>
      <c r="G6" s="27" t="s">
        <v>59</v>
      </c>
      <c r="H6" s="28" t="s">
        <v>60</v>
      </c>
    </row>
    <row r="7" s="21" customFormat="1" ht="37.5" customHeight="1" spans="1:8">
      <c r="A7" s="29" t="s">
        <v>61</v>
      </c>
      <c r="B7" s="30" t="s">
        <v>241</v>
      </c>
      <c r="C7" s="31"/>
      <c r="D7" s="31"/>
      <c r="E7" s="32"/>
      <c r="F7" s="32">
        <f>SUM(F8:F8)</f>
        <v>1150000</v>
      </c>
      <c r="G7" s="32">
        <f>SUM(G8:G8)</f>
        <v>1150000</v>
      </c>
      <c r="H7" s="33"/>
    </row>
    <row r="8" s="21" customFormat="1" ht="102.75" customHeight="1" spans="1:8">
      <c r="A8" s="34">
        <v>1</v>
      </c>
      <c r="B8" s="35" t="s">
        <v>477</v>
      </c>
      <c r="C8" s="36" t="s">
        <v>478</v>
      </c>
      <c r="D8" s="36">
        <v>1</v>
      </c>
      <c r="E8" s="37">
        <v>1150000</v>
      </c>
      <c r="F8" s="37">
        <f>D8*E8</f>
        <v>1150000</v>
      </c>
      <c r="G8" s="37">
        <f>D8*E8</f>
        <v>1150000</v>
      </c>
      <c r="H8" s="38" t="s">
        <v>479</v>
      </c>
    </row>
    <row r="9" s="21" customFormat="1" ht="37.5" customHeight="1" spans="1:8">
      <c r="A9" s="29" t="s">
        <v>87</v>
      </c>
      <c r="B9" s="30" t="s">
        <v>88</v>
      </c>
      <c r="C9" s="31"/>
      <c r="D9" s="31"/>
      <c r="E9" s="32"/>
      <c r="F9" s="32">
        <f>F10+F11</f>
        <v>3985000</v>
      </c>
      <c r="G9" s="32">
        <f>G10+G11</f>
        <v>3985000</v>
      </c>
      <c r="H9" s="33"/>
    </row>
    <row r="10" s="21" customFormat="1" ht="63" customHeight="1" spans="1:8">
      <c r="A10" s="34">
        <v>1</v>
      </c>
      <c r="B10" s="35" t="s">
        <v>480</v>
      </c>
      <c r="C10" s="36"/>
      <c r="D10" s="36">
        <v>1</v>
      </c>
      <c r="E10" s="37">
        <v>2060000</v>
      </c>
      <c r="F10" s="37">
        <v>2060000</v>
      </c>
      <c r="G10" s="37">
        <v>2060000</v>
      </c>
      <c r="H10" s="38" t="s">
        <v>481</v>
      </c>
    </row>
    <row r="11" s="21" customFormat="1" ht="67.5" customHeight="1" spans="1:8">
      <c r="A11" s="34">
        <v>2</v>
      </c>
      <c r="B11" s="35" t="s">
        <v>482</v>
      </c>
      <c r="C11" s="36"/>
      <c r="D11" s="36">
        <v>1</v>
      </c>
      <c r="E11" s="37">
        <v>1925000</v>
      </c>
      <c r="F11" s="37">
        <v>1925000</v>
      </c>
      <c r="G11" s="37">
        <v>1925000</v>
      </c>
      <c r="H11" s="38" t="s">
        <v>483</v>
      </c>
    </row>
    <row r="12" s="21" customFormat="1" ht="37.5" customHeight="1" spans="1:8">
      <c r="A12" s="39"/>
      <c r="B12" s="40" t="s">
        <v>49</v>
      </c>
      <c r="C12" s="41"/>
      <c r="D12" s="41"/>
      <c r="E12" s="42"/>
      <c r="F12" s="42">
        <f>F7+F9</f>
        <v>5135000</v>
      </c>
      <c r="G12" s="42">
        <f>G7+G9</f>
        <v>5135000</v>
      </c>
      <c r="H12" s="43"/>
    </row>
  </sheetData>
  <mergeCells count="1">
    <mergeCell ref="A2:H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附表1</vt:lpstr>
      <vt:lpstr>附表2</vt:lpstr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胡伟</dc:creator>
  <cp:lastModifiedBy>汐之星辰</cp:lastModifiedBy>
  <dcterms:created xsi:type="dcterms:W3CDTF">2015-06-05T18:19:00Z</dcterms:created>
  <cp:lastPrinted>2021-06-11T05:15:00Z</cp:lastPrinted>
  <dcterms:modified xsi:type="dcterms:W3CDTF">2021-06-24T01:11:59Z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A39CE0C988844E498B2B00ADA3C501ED</vt:lpwstr>
  </property>
  <property fmtid="{D5CDD505-2E9C-101B-9397-08002B2CF9AE}" pid="3" name="KSOProductBuildVer">
    <vt:lpwstr>2052-11.1.0.10577</vt:lpwstr>
  </property>
</Properties>
</file>