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项目支出绩效目标表" sheetId="10" r:id="rId10"/>
    <sheet name="支出总表（引用）" sheetId="11" state="hidden" r:id="rId11"/>
    <sheet name="财拨总表（引用）" sheetId="12" state="hidden" r:id="rId12"/>
  </sheets>
  <definedNames>
    <definedName name="_xlnm.Print_Area" localSheetId="2">'单位支出总表'!$A$1:$E$19</definedName>
    <definedName name="_xlnm.Print_Area" localSheetId="5">'一般公共预算基本支出表'!$A$1:$E$33</definedName>
  </definedNames>
  <calcPr fullCalcOnLoad="1"/>
</workbook>
</file>

<file path=xl/sharedStrings.xml><?xml version="1.0" encoding="utf-8"?>
<sst xmlns="http://schemas.openxmlformats.org/spreadsheetml/2006/main" count="304" uniqueCount="182">
  <si>
    <t>收支预算总表</t>
  </si>
  <si>
    <t>填报单位:[304005]南昌市工业与信息化融合推进中心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</si>
  <si>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</si>
  <si>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</si>
  <si>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</si>
  <si>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</si>
  <si>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</si>
  <si>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</si>
  <si>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</si>
  <si>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</si>
  <si>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</si>
  <si>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</si>
  <si>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</si>
  <si>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</si>
  <si>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</si>
  <si>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</si>
  <si>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</si>
  <si>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</si>
  <si>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</si>
  <si>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</si>
  <si>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</si>
  <si>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</si>
  <si>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</si>
  <si>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</si>
  <si>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</si>
  <si>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</si>
  <si>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</si>
  <si>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</si>
  <si>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</si>
  <si>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</si>
  <si>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</si>
  <si>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</si>
  <si>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</si>
  <si>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</si>
  <si>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</si>
  <si>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</si>
  <si>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</si>
  <si>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</si>
  <si>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</si>
  <si>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</si>
  <si>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</si>
  <si>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</si>
  <si>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</si>
  <si>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</si>
  <si>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</si>
  <si>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</si>
  <si>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</si>
  <si>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</si>
  <si>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</si>
  <si>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</si>
  <si>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</si>
  <si>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</si>
  <si>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215</t>
  </si>
  <si>
    <t>资源勘探工业信息等支出</t>
  </si>
  <si>
    <t>　02</t>
  </si>
  <si>
    <t>　制造业</t>
  </si>
  <si>
    <t>　　2150299</t>
  </si>
  <si>
    <t>　　其他制造业支出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</si>
  <si>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</si>
  <si>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</si>
  <si>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</si>
  <si>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</si>
  <si>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</si>
  <si>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</si>
  <si>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</si>
  <si>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</si>
  <si>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</si>
  <si>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</si>
  <si>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</si>
  <si>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</si>
  <si>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</si>
  <si>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</si>
  <si>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</si>
  <si>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</si>
  <si>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</si>
  <si>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</si>
  <si>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</si>
  <si>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</si>
  <si>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</si>
  <si>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</si>
  <si>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</si>
  <si>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</si>
  <si>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</si>
  <si>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</si>
  <si>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</si>
  <si>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</si>
  <si>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</si>
  <si>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</si>
  <si>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</si>
  <si>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</si>
  <si>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</si>
  <si>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</si>
  <si>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</si>
  <si>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</si>
  <si>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</si>
  <si>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</si>
  <si>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</si>
  <si>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</si>
  <si>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</si>
  <si>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</si>
  <si>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</si>
  <si>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302</t>
  </si>
  <si>
    <t>商品和服务支出</t>
  </si>
  <si>
    <t>　办公费</t>
  </si>
  <si>
    <t>　印刷费</t>
  </si>
  <si>
    <t>　电费</t>
  </si>
  <si>
    <t>　邮电费</t>
  </si>
  <si>
    <t>　差旅费</t>
  </si>
  <si>
    <t>　公务接待费</t>
  </si>
  <si>
    <t xml:space="preserve">  劳务费</t>
  </si>
  <si>
    <t>　委托业务费</t>
  </si>
  <si>
    <t>　工会经费</t>
  </si>
  <si>
    <t>　福利费</t>
  </si>
  <si>
    <t>　公务用车运行维护费</t>
  </si>
  <si>
    <t>　其他交通费用</t>
  </si>
  <si>
    <t xml:space="preserve"> 其他商品和服务支出</t>
  </si>
  <si>
    <t>对个人和家庭的补助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</si>
  <si>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</si>
  <si>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</si>
  <si>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</si>
  <si>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</si>
  <si>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</si>
  <si>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</si>
  <si>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</si>
  <si>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</si>
  <si>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304005</t>
  </si>
  <si>
    <t>南昌市工业与信息化融合推进中心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</si>
  <si>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</si>
  <si>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</si>
  <si>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</si>
  <si>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</si>
  <si>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附件2-1：</t>
  </si>
  <si>
    <t>项目支出绩效目标表</t>
  </si>
  <si>
    <t>（2023年度）</t>
  </si>
  <si>
    <t>项目名称</t>
  </si>
  <si>
    <t>工信融合推进事业发展经费</t>
  </si>
  <si>
    <t>主管部门及代码</t>
  </si>
  <si>
    <t>南昌市工业和信息化局</t>
  </si>
  <si>
    <t>实施单位</t>
  </si>
  <si>
    <t>南昌市工业和信息化融合推进中心</t>
  </si>
  <si>
    <r>
      <t>项目资金</t>
    </r>
    <r>
      <rPr>
        <sz val="12"/>
        <color indexed="8"/>
        <rFont val="宋体"/>
        <family val="0"/>
      </rPr>
      <t>（万元）</t>
    </r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</si>
  <si>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</si>
  <si>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</si>
  <si>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</si>
  <si>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</si>
  <si>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</si>
  <si>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</si>
  <si>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</si>
  <si>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</si>
  <si>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</si>
  <si>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</si>
  <si>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广告宣传活动成本</t>
  </si>
  <si>
    <t>＜=50万元　</t>
  </si>
  <si>
    <t>工业信息技术学习培训、会议</t>
  </si>
  <si>
    <t>＜=15万元　</t>
  </si>
  <si>
    <t>调研评估、技术培训咨询等</t>
  </si>
  <si>
    <t>＜=5万元　</t>
  </si>
  <si>
    <t>产出指标</t>
  </si>
  <si>
    <t>数量指标</t>
  </si>
  <si>
    <t>线上线下广告宣传</t>
  </si>
  <si>
    <t>&gt;=12次</t>
  </si>
  <si>
    <t>调研评估、技术培训数量</t>
  </si>
  <si>
    <t>&gt;=3次</t>
  </si>
  <si>
    <t>信息技术学习培训、会议数量</t>
  </si>
  <si>
    <t>&gt;=7次</t>
  </si>
  <si>
    <t>质量指标</t>
  </si>
  <si>
    <t>调研评估、技术培训合格率</t>
  </si>
  <si>
    <t>&gt;=86户</t>
  </si>
  <si>
    <t>时效指标</t>
  </si>
  <si>
    <t>各项工作完成及时率（%）</t>
  </si>
  <si>
    <t>效益指标</t>
  </si>
  <si>
    <t>社会效益指标</t>
  </si>
  <si>
    <t>社会公众知晓率（%）</t>
  </si>
  <si>
    <t>&gt;=90%</t>
  </si>
  <si>
    <t>满意度指标</t>
  </si>
  <si>
    <t>服务对象满意度</t>
  </si>
  <si>
    <t>服务对象满意度（%）</t>
  </si>
  <si>
    <t>&gt;=95%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</si>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</sst>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2"/>
      <color rgb="FF000000"/>
      <name val="Calibri"/>
      <family val="0"/>
    </font>
    <font>
      <sz val="10"/>
      <color rgb="FF000000"/>
      <name val="Calibri"/>
      <family val="0"/>
    </font>
    <font>
      <b/>
      <sz val="12"/>
      <color rgb="FF0000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0" fontId="3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9" fontId="58" fillId="0" borderId="13" xfId="25" applyNumberFormat="1" applyFont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15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" fontId="12" fillId="0" borderId="9" xfId="0" applyNumberFormat="1" applyFont="1" applyBorder="1" applyAlignment="1" applyProtection="1">
      <alignment horizontal="right" vertical="center" wrapText="1"/>
      <protection/>
    </xf>
    <xf numFmtId="4" fontId="12" fillId="0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horizontal="left" vertical="center" indent="2"/>
      <protection/>
    </xf>
    <xf numFmtId="0" fontId="4" fillId="0" borderId="9" xfId="0" applyFont="1" applyBorder="1" applyAlignment="1" applyProtection="1">
      <alignment horizontal="left" vertical="center" indent="2"/>
      <protection/>
    </xf>
    <xf numFmtId="0" fontId="4" fillId="0" borderId="9" xfId="0" applyFont="1" applyFill="1" applyBorder="1" applyAlignment="1" applyProtection="1">
      <alignment vertical="center"/>
      <protection/>
    </xf>
    <xf numFmtId="4" fontId="4" fillId="0" borderId="20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15" fillId="0" borderId="9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2" fontId="12" fillId="0" borderId="9" xfId="0" applyNumberFormat="1" applyFont="1" applyFill="1" applyBorder="1" applyAlignment="1" applyProtection="1">
      <alignment horizontal="right" vertical="center" wrapText="1"/>
      <protection/>
    </xf>
    <xf numFmtId="182" fontId="12" fillId="0" borderId="19" xfId="0" applyNumberFormat="1" applyFont="1" applyFill="1" applyBorder="1" applyAlignment="1" applyProtection="1">
      <alignment horizontal="right" vertical="center" wrapText="1"/>
      <protection/>
    </xf>
    <xf numFmtId="182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15" fillId="0" borderId="19" xfId="0" applyFont="1" applyFill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Fill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4" fontId="15" fillId="0" borderId="16" xfId="0" applyNumberFormat="1" applyFont="1" applyFill="1" applyBorder="1" applyAlignment="1" applyProtection="1">
      <alignment horizontal="right" vertical="center" wrapText="1"/>
      <protection/>
    </xf>
    <xf numFmtId="4" fontId="15" fillId="0" borderId="17" xfId="0" applyNumberFormat="1" applyFont="1" applyFill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15" fillId="0" borderId="17" xfId="0" applyNumberFormat="1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Alignment="1" applyProtection="1">
      <alignment horizontal="left" vertical="center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7"/>
  <sheetViews>
    <sheetView showGridLines="0" view="pageBreakPreview" zoomScale="60" workbookViewId="0" topLeftCell="A1">
      <selection activeCell="B37" sqref="B37"/>
    </sheetView>
  </sheetViews>
  <sheetFormatPr defaultColWidth="8.710937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90"/>
      <c r="B1" s="90"/>
      <c r="C1" s="90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s="1" customFormat="1" ht="29.25" customHeight="1">
      <c r="A2" s="93" t="s">
        <v>0</v>
      </c>
      <c r="B2" s="93"/>
      <c r="C2" s="93"/>
      <c r="D2" s="93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s="1" customFormat="1" ht="17.25" customHeight="1">
      <c r="A3" s="94" t="s">
        <v>1</v>
      </c>
      <c r="B3" s="92"/>
      <c r="C3" s="92"/>
      <c r="D3" s="91" t="s">
        <v>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s="1" customFormat="1" ht="15.75" customHeight="1">
      <c r="A4" s="95" t="s">
        <v>3</v>
      </c>
      <c r="B4" s="95"/>
      <c r="C4" s="95" t="s">
        <v>4</v>
      </c>
      <c r="D4" s="95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s="1" customFormat="1" ht="15.75" customHeight="1">
      <c r="A5" s="95" t="s">
        <v>5</v>
      </c>
      <c r="B5" s="95" t="s">
        <v>6</v>
      </c>
      <c r="C5" s="95" t="s">
        <v>7</v>
      </c>
      <c r="D5" s="95" t="s">
        <v>6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s="1" customFormat="1" ht="15.75" customHeight="1">
      <c r="A6" s="96" t="s">
        <v>8</v>
      </c>
      <c r="B6" s="97">
        <f>SUM(B7,B8,B9)</f>
        <v>892.26</v>
      </c>
      <c r="C6" s="98" t="str">
        <f>IF(ISBLANK('支出总表（引用）'!A8)," ",'支出总表（引用）'!A8)</f>
        <v>社会保障和就业支出</v>
      </c>
      <c r="D6" s="10">
        <v>62.218208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s="1" customFormat="1" ht="15.75" customHeight="1">
      <c r="A7" s="99" t="s">
        <v>9</v>
      </c>
      <c r="B7" s="97">
        <v>892.26</v>
      </c>
      <c r="C7" s="98" t="str">
        <f>IF(ISBLANK('支出总表（引用）'!A9)," ",'支出总表（引用）'!A9)</f>
        <v>资源勘探工业信息等支出</v>
      </c>
      <c r="D7" s="10">
        <f>771.752469+20</f>
        <v>791.752469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s="1" customFormat="1" ht="15.75" customHeight="1">
      <c r="A8" s="99" t="s">
        <v>10</v>
      </c>
      <c r="B8" s="100"/>
      <c r="C8" s="98" t="str">
        <f>IF(ISBLANK('支出总表（引用）'!A10)," ",'支出总表（引用）'!A10)</f>
        <v>住房保障支出</v>
      </c>
      <c r="D8" s="10">
        <v>58.292736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s="1" customFormat="1" ht="15.75" customHeight="1">
      <c r="A9" s="99" t="s">
        <v>11</v>
      </c>
      <c r="B9" s="100"/>
      <c r="C9" s="98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s="1" customFormat="1" ht="15.75" customHeight="1">
      <c r="A10" s="96" t="s">
        <v>12</v>
      </c>
      <c r="B10" s="100"/>
      <c r="C10" s="98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s="1" customFormat="1" ht="15.75" customHeight="1">
      <c r="A11" s="99" t="s">
        <v>13</v>
      </c>
      <c r="B11" s="100">
        <f>20</f>
        <v>20</v>
      </c>
      <c r="C11" s="98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s="1" customFormat="1" ht="15.75" customHeight="1">
      <c r="A12" s="99" t="s">
        <v>14</v>
      </c>
      <c r="B12" s="100"/>
      <c r="C12" s="98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s="1" customFormat="1" ht="15.75" customHeight="1">
      <c r="A13" s="99" t="s">
        <v>15</v>
      </c>
      <c r="B13" s="100"/>
      <c r="C13" s="98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s="1" customFormat="1" ht="15.75" customHeight="1">
      <c r="A14" s="99" t="s">
        <v>16</v>
      </c>
      <c r="B14" s="48"/>
      <c r="C14" s="98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s="1" customFormat="1" ht="15.75" customHeight="1">
      <c r="A15" s="99" t="s">
        <v>17</v>
      </c>
      <c r="B15" s="101"/>
      <c r="C15" s="98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s="1" customFormat="1" ht="15.75" customHeight="1">
      <c r="A16" s="96"/>
      <c r="B16" s="47"/>
      <c r="C16" s="98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s="1" customFormat="1" ht="15.75" customHeight="1">
      <c r="A17" s="96"/>
      <c r="B17" s="47"/>
      <c r="C17" s="98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s="1" customFormat="1" ht="15.75" customHeight="1">
      <c r="A18" s="96"/>
      <c r="B18" s="102"/>
      <c r="C18" s="98" t="str">
        <f>IF(ISBLANK('支出总表（引用）'!A48)," ",'支出总表（引用）'!A48)</f>
        <v> </v>
      </c>
      <c r="D18" s="10" t="str">
        <f>IF(ISBLANK('支出总表（引用）'!B48)," ",'支出总表（引用）'!B48)</f>
        <v> 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s="1" customFormat="1" ht="15.75" customHeight="1">
      <c r="A19" s="96"/>
      <c r="B19" s="102"/>
      <c r="C19" s="98" t="str">
        <f>IF(ISBLANK('支出总表（引用）'!A49)," ",'支出总表（引用）'!A49)</f>
        <v> </v>
      </c>
      <c r="D19" s="10" t="str">
        <f>IF(ISBLANK('支出总表（引用）'!B49)," ",'支出总表（引用）'!B49)</f>
        <v> 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s="1" customFormat="1" ht="15.75" customHeight="1">
      <c r="A20" s="99"/>
      <c r="B20" s="102"/>
      <c r="C20" s="98"/>
      <c r="D20" s="10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s="1" customFormat="1" ht="15.75" customHeight="1">
      <c r="A21" s="95" t="s">
        <v>18</v>
      </c>
      <c r="B21" s="100">
        <v>912.26</v>
      </c>
      <c r="C21" s="95" t="s">
        <v>19</v>
      </c>
      <c r="D21" s="46">
        <f>D6+D7+D8</f>
        <v>912.263413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s="1" customFormat="1" ht="15.75" customHeight="1">
      <c r="A22" s="99" t="s">
        <v>20</v>
      </c>
      <c r="B22" s="100"/>
      <c r="C22" s="99" t="s">
        <v>21</v>
      </c>
      <c r="D22" s="46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s="1" customFormat="1" ht="15.75" customHeight="1">
      <c r="A23" s="99" t="s">
        <v>22</v>
      </c>
      <c r="B23" s="46"/>
      <c r="C23" s="77"/>
      <c r="D23" s="77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spans="1:251" s="1" customFormat="1" ht="15.75" customHeight="1">
      <c r="A24" s="96"/>
      <c r="B24" s="46"/>
      <c r="C24" s="96"/>
      <c r="D24" s="46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spans="1:251" s="1" customFormat="1" ht="15.75" customHeight="1">
      <c r="A25" s="95" t="s">
        <v>23</v>
      </c>
      <c r="B25" s="103">
        <f>B21+B22</f>
        <v>912.26</v>
      </c>
      <c r="C25" s="95" t="s">
        <v>24</v>
      </c>
      <c r="D25" s="46">
        <f>B25</f>
        <v>912.26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spans="1:251" s="1" customFormat="1" ht="15.75" customHeight="1">
      <c r="A26" s="104" t="s">
        <v>25</v>
      </c>
      <c r="B26" s="104"/>
      <c r="C26" s="104"/>
      <c r="D26" s="104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spans="1:251" s="1" customFormat="1" ht="19.5" customHeight="1">
      <c r="A27" s="105"/>
      <c r="B27" s="105"/>
      <c r="C27" s="105"/>
      <c r="D27" s="105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B4"/>
    <mergeCell ref="C4:D4"/>
    <mergeCell ref="A26:D26"/>
    <mergeCell ref="A27:D27"/>
  </mergeCells>
  <printOptions/>
  <pageMargins left="0.75" right="0.75" top="1" bottom="1" header="0.5" footer="0.5"/>
  <pageSetup horizontalDpi="300" verticalDpi="300" orientation="portrait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G14" sqref="G14"/>
    </sheetView>
  </sheetViews>
  <sheetFormatPr defaultColWidth="10.28125" defaultRowHeight="12.75"/>
  <cols>
    <col min="1" max="1" width="19.00390625" style="12" customWidth="1"/>
    <col min="2" max="2" width="20.57421875" style="12" customWidth="1"/>
    <col min="3" max="3" width="25.140625" style="12" customWidth="1"/>
    <col min="4" max="4" width="24.421875" style="12" customWidth="1"/>
    <col min="5" max="5" width="25.140625" style="12" customWidth="1"/>
    <col min="6" max="16384" width="10.28125" style="12" customWidth="1"/>
  </cols>
  <sheetData>
    <row r="1" spans="1:5" s="12" customFormat="1" ht="14.25">
      <c r="A1" s="13" t="s">
        <v>131</v>
      </c>
      <c r="B1" s="14"/>
      <c r="C1" s="14"/>
      <c r="D1" s="14"/>
      <c r="E1" s="14"/>
    </row>
    <row r="2" spans="1:5" s="12" customFormat="1" ht="36.75" customHeight="1">
      <c r="A2" s="15" t="s">
        <v>132</v>
      </c>
      <c r="B2" s="15"/>
      <c r="C2" s="15"/>
      <c r="D2" s="15"/>
      <c r="E2" s="15"/>
    </row>
    <row r="3" spans="1:5" s="12" customFormat="1" ht="24" customHeight="1">
      <c r="A3" s="16" t="s">
        <v>133</v>
      </c>
      <c r="B3" s="16"/>
      <c r="C3" s="16"/>
      <c r="D3" s="16"/>
      <c r="E3" s="16"/>
    </row>
    <row r="4" spans="1:5" s="12" customFormat="1" ht="24.75" customHeight="1">
      <c r="A4" s="17" t="s">
        <v>134</v>
      </c>
      <c r="B4" s="17"/>
      <c r="C4" s="18" t="s">
        <v>135</v>
      </c>
      <c r="D4" s="18"/>
      <c r="E4" s="18"/>
    </row>
    <row r="5" spans="1:5" s="12" customFormat="1" ht="24.75" customHeight="1">
      <c r="A5" s="17" t="s">
        <v>136</v>
      </c>
      <c r="B5" s="17"/>
      <c r="C5" s="19" t="s">
        <v>137</v>
      </c>
      <c r="D5" s="19" t="s">
        <v>138</v>
      </c>
      <c r="E5" s="20" t="s">
        <v>139</v>
      </c>
    </row>
    <row r="6" spans="1:5" s="12" customFormat="1" ht="24.75" customHeight="1">
      <c r="A6" s="17" t="s">
        <v>140</v>
      </c>
      <c r="B6" s="17"/>
      <c r="C6" s="19" t="s">
        <v>141</v>
      </c>
      <c r="D6" s="18">
        <v>70</v>
      </c>
      <c r="E6" s="18"/>
    </row>
    <row r="7" spans="1:5" s="12" customFormat="1" ht="24.75" customHeight="1">
      <c r="A7" s="17"/>
      <c r="B7" s="17"/>
      <c r="C7" s="19" t="s">
        <v>142</v>
      </c>
      <c r="D7" s="18">
        <v>70</v>
      </c>
      <c r="E7" s="18"/>
    </row>
    <row r="8" spans="1:5" s="12" customFormat="1" ht="24.75" customHeight="1">
      <c r="A8" s="17"/>
      <c r="B8" s="17"/>
      <c r="C8" s="21" t="s">
        <v>30</v>
      </c>
      <c r="D8" s="18"/>
      <c r="E8" s="18"/>
    </row>
    <row r="9" spans="1:5" s="12" customFormat="1" ht="24.75" customHeight="1">
      <c r="A9" s="17"/>
      <c r="B9" s="17"/>
      <c r="C9" s="19" t="s">
        <v>143</v>
      </c>
      <c r="D9" s="18"/>
      <c r="E9" s="18"/>
    </row>
    <row r="10" spans="1:5" s="12" customFormat="1" ht="24.75" customHeight="1">
      <c r="A10" s="22" t="s">
        <v>144</v>
      </c>
      <c r="B10" s="22"/>
      <c r="C10" s="22"/>
      <c r="D10" s="22"/>
      <c r="E10" s="22"/>
    </row>
    <row r="11" spans="1:5" s="12" customFormat="1" ht="54.75" customHeight="1">
      <c r="A11" s="23"/>
      <c r="B11" s="23"/>
      <c r="C11" s="23"/>
      <c r="D11" s="23"/>
      <c r="E11" s="23"/>
    </row>
    <row r="12" spans="1:5" s="12" customFormat="1" ht="24.75" customHeight="1">
      <c r="A12" s="24" t="s">
        <v>145</v>
      </c>
      <c r="B12" s="21" t="s">
        <v>146</v>
      </c>
      <c r="C12" s="25" t="s">
        <v>147</v>
      </c>
      <c r="D12" s="25"/>
      <c r="E12" s="21" t="s">
        <v>148</v>
      </c>
    </row>
    <row r="13" spans="1:5" s="12" customFormat="1" ht="24.75" customHeight="1">
      <c r="A13" s="26" t="s">
        <v>149</v>
      </c>
      <c r="B13" s="27" t="s">
        <v>150</v>
      </c>
      <c r="C13" s="18" t="s">
        <v>151</v>
      </c>
      <c r="D13" s="18"/>
      <c r="E13" s="19" t="s">
        <v>152</v>
      </c>
    </row>
    <row r="14" spans="1:5" s="12" customFormat="1" ht="24.75" customHeight="1">
      <c r="A14" s="26"/>
      <c r="B14" s="27"/>
      <c r="C14" s="18" t="s">
        <v>153</v>
      </c>
      <c r="D14" s="18"/>
      <c r="E14" s="19" t="s">
        <v>154</v>
      </c>
    </row>
    <row r="15" spans="1:5" s="12" customFormat="1" ht="24.75" customHeight="1">
      <c r="A15" s="26"/>
      <c r="B15" s="27"/>
      <c r="C15" s="18" t="s">
        <v>155</v>
      </c>
      <c r="D15" s="18"/>
      <c r="E15" s="19" t="s">
        <v>156</v>
      </c>
    </row>
    <row r="16" spans="1:5" s="12" customFormat="1" ht="24.75" customHeight="1">
      <c r="A16" s="26" t="s">
        <v>157</v>
      </c>
      <c r="B16" s="27" t="s">
        <v>158</v>
      </c>
      <c r="C16" s="18" t="s">
        <v>159</v>
      </c>
      <c r="D16" s="18"/>
      <c r="E16" s="19" t="s">
        <v>160</v>
      </c>
    </row>
    <row r="17" spans="1:5" s="12" customFormat="1" ht="24.75" customHeight="1">
      <c r="A17" s="26"/>
      <c r="B17" s="27"/>
      <c r="C17" s="18" t="s">
        <v>161</v>
      </c>
      <c r="D17" s="18"/>
      <c r="E17" s="19" t="s">
        <v>162</v>
      </c>
    </row>
    <row r="18" spans="1:5" s="12" customFormat="1" ht="24.75" customHeight="1">
      <c r="A18" s="26"/>
      <c r="B18" s="27"/>
      <c r="C18" s="18" t="s">
        <v>163</v>
      </c>
      <c r="D18" s="18"/>
      <c r="E18" s="19" t="s">
        <v>164</v>
      </c>
    </row>
    <row r="19" spans="1:5" s="12" customFormat="1" ht="24.75" customHeight="1">
      <c r="A19" s="26"/>
      <c r="B19" s="27" t="s">
        <v>165</v>
      </c>
      <c r="C19" s="18" t="s">
        <v>166</v>
      </c>
      <c r="D19" s="18"/>
      <c r="E19" s="19" t="s">
        <v>167</v>
      </c>
    </row>
    <row r="20" spans="1:5" s="12" customFormat="1" ht="24.75" customHeight="1">
      <c r="A20" s="26"/>
      <c r="B20" s="27" t="s">
        <v>168</v>
      </c>
      <c r="C20" s="18" t="s">
        <v>169</v>
      </c>
      <c r="D20" s="18"/>
      <c r="E20" s="28">
        <f>100%</f>
        <v>1</v>
      </c>
    </row>
    <row r="21" spans="1:5" s="12" customFormat="1" ht="24.75" customHeight="1">
      <c r="A21" s="26" t="s">
        <v>170</v>
      </c>
      <c r="B21" s="27" t="s">
        <v>171</v>
      </c>
      <c r="C21" s="18" t="s">
        <v>172</v>
      </c>
      <c r="D21" s="18"/>
      <c r="E21" s="28" t="s">
        <v>173</v>
      </c>
    </row>
    <row r="22" spans="1:5" s="12" customFormat="1" ht="37.5" customHeight="1">
      <c r="A22" s="26" t="s">
        <v>174</v>
      </c>
      <c r="B22" s="29" t="s">
        <v>175</v>
      </c>
      <c r="C22" s="18" t="s">
        <v>176</v>
      </c>
      <c r="D22" s="18"/>
      <c r="E22" s="28" t="s">
        <v>177</v>
      </c>
    </row>
  </sheetData>
  <sheetProtection/>
  <mergeCells count="27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3:A15"/>
    <mergeCell ref="A16:A20"/>
    <mergeCell ref="B13:B15"/>
    <mergeCell ref="B16:B18"/>
    <mergeCell ref="A6:B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showGridLines="0" view="pageBreakPreview" zoomScale="60" workbookViewId="0" topLeftCell="A1">
      <selection activeCell="A3" sqref="A3"/>
    </sheetView>
  </sheetViews>
  <sheetFormatPr defaultColWidth="8.710937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178</v>
      </c>
      <c r="B2" s="2"/>
      <c r="C2" s="2"/>
    </row>
    <row r="3" s="1" customFormat="1" ht="17.25" customHeight="1">
      <c r="A3" s="1" t="str">
        <f>'收支预算总表'!A3</f>
        <v>填报单位:[304005]南昌市工业与信息化融合推进中心</v>
      </c>
    </row>
    <row r="4" spans="1:3" s="1" customFormat="1" ht="15.75" customHeight="1">
      <c r="A4" s="6" t="s">
        <v>179</v>
      </c>
      <c r="B4" s="3" t="s">
        <v>29</v>
      </c>
      <c r="C4" s="3" t="s">
        <v>21</v>
      </c>
    </row>
    <row r="5" spans="1:3" s="1" customFormat="1" ht="19.5" customHeight="1">
      <c r="A5" s="6"/>
      <c r="B5" s="3"/>
      <c r="C5" s="3"/>
    </row>
    <row r="6" spans="1:3" s="1" customFormat="1" ht="22.5" customHeight="1">
      <c r="A6" s="3" t="s">
        <v>43</v>
      </c>
      <c r="B6" s="3">
        <v>1</v>
      </c>
      <c r="C6" s="3">
        <v>2</v>
      </c>
    </row>
    <row r="7" spans="1:6" s="1" customFormat="1" ht="27" customHeight="1">
      <c r="A7" s="7" t="s">
        <v>29</v>
      </c>
      <c r="B7" s="8">
        <f>B8+B9+B10</f>
        <v>912.263413</v>
      </c>
      <c r="C7" s="8"/>
      <c r="D7" s="9"/>
      <c r="F7" s="9"/>
    </row>
    <row r="8" spans="1:3" s="1" customFormat="1" ht="27" customHeight="1">
      <c r="A8" s="7" t="s">
        <v>45</v>
      </c>
      <c r="B8" s="8">
        <f>'财拨收支总表'!E7</f>
        <v>62.218208</v>
      </c>
      <c r="C8" s="8"/>
    </row>
    <row r="9" spans="1:3" s="1" customFormat="1" ht="27" customHeight="1">
      <c r="A9" s="7" t="s">
        <v>53</v>
      </c>
      <c r="B9" s="10">
        <v>791.752469</v>
      </c>
      <c r="C9" s="8"/>
    </row>
    <row r="10" spans="1:3" s="1" customFormat="1" ht="27" customHeight="1">
      <c r="A10" s="7" t="s">
        <v>59</v>
      </c>
      <c r="B10" s="8">
        <f>'财拨收支总表'!E9</f>
        <v>58.292736</v>
      </c>
      <c r="C10" s="8"/>
    </row>
    <row r="11" spans="1:3" s="1" customFormat="1" ht="27.75" customHeight="1">
      <c r="A11" s="11"/>
      <c r="B11" s="11"/>
      <c r="C11" s="11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 scale="9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view="pageBreakPreview" zoomScale="60" workbookViewId="0" topLeftCell="A1">
      <selection activeCell="L10" sqref="L10"/>
    </sheetView>
  </sheetViews>
  <sheetFormatPr defaultColWidth="8.710937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180</v>
      </c>
      <c r="B1" s="2"/>
      <c r="C1" s="2"/>
      <c r="D1" s="2"/>
      <c r="E1" s="2"/>
    </row>
    <row r="2" s="1" customFormat="1" ht="29.25" customHeight="1">
      <c r="A2" s="1" t="str">
        <f>'收支预算总表'!A3</f>
        <v>填报单位:[304005]南昌市工业与信息化融合推进中心</v>
      </c>
    </row>
    <row r="3" spans="1:5" s="1" customFormat="1" ht="21.75" customHeight="1">
      <c r="A3" s="3" t="s">
        <v>179</v>
      </c>
      <c r="B3" s="3" t="s">
        <v>31</v>
      </c>
      <c r="C3" s="3" t="s">
        <v>73</v>
      </c>
      <c r="D3" s="3" t="s">
        <v>74</v>
      </c>
      <c r="E3" s="3" t="s">
        <v>181</v>
      </c>
    </row>
    <row r="4" spans="1:5" s="1" customFormat="1" ht="23.25" customHeight="1">
      <c r="A4" s="3"/>
      <c r="B4" s="3"/>
      <c r="C4" s="3"/>
      <c r="D4" s="3"/>
      <c r="E4" s="3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f>C6</f>
        <v>892.263413</v>
      </c>
      <c r="C6" s="5">
        <f>C7+C8+C9</f>
        <v>892.263413</v>
      </c>
      <c r="D6" s="5"/>
      <c r="E6" s="3"/>
    </row>
    <row r="7" spans="1:5" s="1" customFormat="1" ht="27" customHeight="1">
      <c r="A7" s="4" t="s">
        <v>45</v>
      </c>
      <c r="B7" s="5">
        <f>C7</f>
        <v>62.218208</v>
      </c>
      <c r="C7" s="5">
        <f>'财拨收支总表'!E7</f>
        <v>62.218208</v>
      </c>
      <c r="D7" s="5"/>
      <c r="E7" s="3"/>
    </row>
    <row r="8" spans="1:5" s="1" customFormat="1" ht="27" customHeight="1">
      <c r="A8" s="4" t="s">
        <v>53</v>
      </c>
      <c r="B8" s="5">
        <f>C8</f>
        <v>771.752469</v>
      </c>
      <c r="C8" s="5">
        <f>'财拨收支总表'!E8</f>
        <v>771.752469</v>
      </c>
      <c r="D8" s="5"/>
      <c r="E8" s="3"/>
    </row>
    <row r="9" spans="1:5" s="1" customFormat="1" ht="27" customHeight="1">
      <c r="A9" s="4" t="s">
        <v>59</v>
      </c>
      <c r="B9" s="5">
        <f>C9</f>
        <v>58.292736</v>
      </c>
      <c r="C9" s="5">
        <f>'财拨收支总表'!E9</f>
        <v>58.292736</v>
      </c>
      <c r="D9" s="5"/>
      <c r="E9" s="3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13888888888889" right="0.7513888888888889" top="1" bottom="1" header="0.5" footer="0.5"/>
  <pageSetup fitToHeight="0" fitToWidth="1" horizontalDpi="300" verticalDpi="300" orientation="portrait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showGridLines="0" view="pageBreakPreview" zoomScale="60" workbookViewId="0" topLeftCell="A1">
      <selection activeCell="C20" sqref="C20"/>
    </sheetView>
  </sheetViews>
  <sheetFormatPr defaultColWidth="8.7109375" defaultRowHeight="12.75" customHeight="1"/>
  <cols>
    <col min="1" max="1" width="14.851562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27.75" customHeight="1">
      <c r="A3" s="34" t="str">
        <f>'收支预算总表'!A3</f>
        <v>填报单位:[304005]南昌市工业与信息化融合推进中心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1" t="s">
        <v>2</v>
      </c>
    </row>
    <row r="4" spans="1:15" s="1" customFormat="1" ht="17.25" customHeight="1">
      <c r="A4" s="3" t="s">
        <v>27</v>
      </c>
      <c r="B4" s="3" t="s">
        <v>28</v>
      </c>
      <c r="C4" s="87" t="s">
        <v>29</v>
      </c>
      <c r="D4" s="41" t="s">
        <v>30</v>
      </c>
      <c r="E4" s="3" t="s">
        <v>31</v>
      </c>
      <c r="F4" s="3"/>
      <c r="G4" s="3"/>
      <c r="H4" s="3"/>
      <c r="I4" s="82" t="s">
        <v>32</v>
      </c>
      <c r="J4" s="82" t="s">
        <v>33</v>
      </c>
      <c r="K4" s="82" t="s">
        <v>34</v>
      </c>
      <c r="L4" s="82" t="s">
        <v>35</v>
      </c>
      <c r="M4" s="82" t="s">
        <v>36</v>
      </c>
      <c r="N4" s="82" t="s">
        <v>37</v>
      </c>
      <c r="O4" s="41" t="s">
        <v>38</v>
      </c>
    </row>
    <row r="5" spans="1:15" s="1" customFormat="1" ht="58.5" customHeight="1">
      <c r="A5" s="3"/>
      <c r="B5" s="3"/>
      <c r="C5" s="88"/>
      <c r="D5" s="41"/>
      <c r="E5" s="41" t="s">
        <v>39</v>
      </c>
      <c r="F5" s="41" t="s">
        <v>40</v>
      </c>
      <c r="G5" s="41" t="s">
        <v>41</v>
      </c>
      <c r="H5" s="41" t="s">
        <v>42</v>
      </c>
      <c r="I5" s="82"/>
      <c r="J5" s="82"/>
      <c r="K5" s="82"/>
      <c r="L5" s="82"/>
      <c r="M5" s="82"/>
      <c r="N5" s="82"/>
      <c r="O5" s="41"/>
    </row>
    <row r="6" spans="1:15" s="1" customFormat="1" ht="21" customHeight="1">
      <c r="A6" s="51" t="s">
        <v>43</v>
      </c>
      <c r="B6" s="51" t="s">
        <v>43</v>
      </c>
      <c r="C6" s="51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v>2</v>
      </c>
      <c r="I6" s="51">
        <f aca="true" t="shared" si="0" ref="I6:O6">H6+1</f>
        <v>3</v>
      </c>
      <c r="J6" s="51">
        <f t="shared" si="0"/>
        <v>4</v>
      </c>
      <c r="K6" s="51">
        <f t="shared" si="0"/>
        <v>5</v>
      </c>
      <c r="L6" s="51">
        <f t="shared" si="0"/>
        <v>6</v>
      </c>
      <c r="M6" s="51">
        <f t="shared" si="0"/>
        <v>7</v>
      </c>
      <c r="N6" s="51">
        <f t="shared" si="0"/>
        <v>8</v>
      </c>
      <c r="O6" s="51">
        <f t="shared" si="0"/>
        <v>9</v>
      </c>
    </row>
    <row r="7" spans="1:15" s="1" customFormat="1" ht="27" customHeight="1">
      <c r="A7" s="4"/>
      <c r="B7" s="89" t="s">
        <v>29</v>
      </c>
      <c r="C7" s="83">
        <f>E7+J7</f>
        <v>912.263413</v>
      </c>
      <c r="D7" s="83"/>
      <c r="E7" s="83">
        <f>F7+O7</f>
        <v>892.263413</v>
      </c>
      <c r="F7" s="83">
        <f>F8+F12+F15</f>
        <v>892.263413</v>
      </c>
      <c r="G7" s="10"/>
      <c r="H7" s="10"/>
      <c r="I7" s="46"/>
      <c r="J7" s="83">
        <f>J14</f>
        <v>20</v>
      </c>
      <c r="K7" s="46"/>
      <c r="L7" s="46"/>
      <c r="M7" s="46"/>
      <c r="N7" s="46"/>
      <c r="O7" s="83"/>
    </row>
    <row r="8" spans="1:15" s="1" customFormat="1" ht="27" customHeight="1">
      <c r="A8" s="4" t="s">
        <v>44</v>
      </c>
      <c r="B8" s="89" t="s">
        <v>45</v>
      </c>
      <c r="C8" s="46">
        <f aca="true" t="shared" si="1" ref="C8:C18">E8</f>
        <v>62.218208</v>
      </c>
      <c r="D8" s="46"/>
      <c r="E8" s="46">
        <f aca="true" t="shared" si="2" ref="E8:E18">F8+O8</f>
        <v>62.218208</v>
      </c>
      <c r="F8" s="46">
        <v>62.218208</v>
      </c>
      <c r="G8" s="10"/>
      <c r="H8" s="10"/>
      <c r="I8" s="46"/>
      <c r="J8" s="46"/>
      <c r="K8" s="46"/>
      <c r="L8" s="46"/>
      <c r="M8" s="46"/>
      <c r="N8" s="46"/>
      <c r="O8" s="46"/>
    </row>
    <row r="9" spans="1:15" s="1" customFormat="1" ht="27" customHeight="1">
      <c r="A9" s="4" t="s">
        <v>46</v>
      </c>
      <c r="B9" s="89" t="s">
        <v>47</v>
      </c>
      <c r="C9" s="46">
        <f t="shared" si="1"/>
        <v>62.218208</v>
      </c>
      <c r="D9" s="46"/>
      <c r="E9" s="46">
        <f t="shared" si="2"/>
        <v>62.218208</v>
      </c>
      <c r="F9" s="46">
        <v>62.218208</v>
      </c>
      <c r="G9" s="10"/>
      <c r="H9" s="10"/>
      <c r="I9" s="46"/>
      <c r="J9" s="46"/>
      <c r="K9" s="46"/>
      <c r="L9" s="46"/>
      <c r="M9" s="46"/>
      <c r="N9" s="46"/>
      <c r="O9" s="46"/>
    </row>
    <row r="10" spans="1:15" s="1" customFormat="1" ht="27" customHeight="1">
      <c r="A10" s="4" t="s">
        <v>48</v>
      </c>
      <c r="B10" s="89" t="s">
        <v>49</v>
      </c>
      <c r="C10" s="46">
        <f t="shared" si="1"/>
        <v>2.228</v>
      </c>
      <c r="D10" s="46"/>
      <c r="E10" s="46">
        <f t="shared" si="2"/>
        <v>2.228</v>
      </c>
      <c r="F10" s="46">
        <v>2.228</v>
      </c>
      <c r="G10" s="10"/>
      <c r="H10" s="10"/>
      <c r="I10" s="46"/>
      <c r="J10" s="46"/>
      <c r="K10" s="46"/>
      <c r="L10" s="46"/>
      <c r="M10" s="46"/>
      <c r="N10" s="46"/>
      <c r="O10" s="46"/>
    </row>
    <row r="11" spans="1:15" s="1" customFormat="1" ht="27" customHeight="1">
      <c r="A11" s="4" t="s">
        <v>50</v>
      </c>
      <c r="B11" s="89" t="s">
        <v>51</v>
      </c>
      <c r="C11" s="46">
        <f t="shared" si="1"/>
        <v>59.990207999999996</v>
      </c>
      <c r="D11" s="46"/>
      <c r="E11" s="46">
        <f t="shared" si="2"/>
        <v>59.990207999999996</v>
      </c>
      <c r="F11" s="46">
        <v>59.990207999999996</v>
      </c>
      <c r="G11" s="10"/>
      <c r="H11" s="10"/>
      <c r="I11" s="46"/>
      <c r="J11" s="46"/>
      <c r="K11" s="46"/>
      <c r="L11" s="46"/>
      <c r="M11" s="46"/>
      <c r="N11" s="46"/>
      <c r="O11" s="46"/>
    </row>
    <row r="12" spans="1:15" s="1" customFormat="1" ht="27" customHeight="1">
      <c r="A12" s="4" t="s">
        <v>52</v>
      </c>
      <c r="B12" s="89" t="s">
        <v>53</v>
      </c>
      <c r="C12" s="46">
        <f t="shared" si="1"/>
        <v>771.752469</v>
      </c>
      <c r="D12" s="46"/>
      <c r="E12" s="46">
        <f t="shared" si="2"/>
        <v>771.752469</v>
      </c>
      <c r="F12" s="46">
        <f>F13</f>
        <v>771.752469</v>
      </c>
      <c r="G12" s="10"/>
      <c r="H12" s="10"/>
      <c r="I12" s="46"/>
      <c r="J12" s="46"/>
      <c r="K12" s="46"/>
      <c r="L12" s="46"/>
      <c r="M12" s="46"/>
      <c r="N12" s="46"/>
      <c r="O12" s="46"/>
    </row>
    <row r="13" spans="1:15" s="1" customFormat="1" ht="27" customHeight="1">
      <c r="A13" s="4" t="s">
        <v>54</v>
      </c>
      <c r="B13" s="89" t="s">
        <v>55</v>
      </c>
      <c r="C13" s="46">
        <f t="shared" si="1"/>
        <v>771.752469</v>
      </c>
      <c r="D13" s="46"/>
      <c r="E13" s="46">
        <f t="shared" si="2"/>
        <v>771.752469</v>
      </c>
      <c r="F13" s="46">
        <f>F14</f>
        <v>771.752469</v>
      </c>
      <c r="G13" s="10"/>
      <c r="H13" s="10"/>
      <c r="I13" s="46"/>
      <c r="J13" s="46"/>
      <c r="K13" s="46"/>
      <c r="L13" s="46"/>
      <c r="M13" s="46"/>
      <c r="N13" s="46"/>
      <c r="O13" s="46"/>
    </row>
    <row r="14" spans="1:15" s="1" customFormat="1" ht="27" customHeight="1">
      <c r="A14" s="4" t="s">
        <v>56</v>
      </c>
      <c r="B14" s="89" t="s">
        <v>57</v>
      </c>
      <c r="C14" s="46">
        <f>E14+J14</f>
        <v>791.752469</v>
      </c>
      <c r="D14" s="46"/>
      <c r="E14" s="46">
        <f t="shared" si="2"/>
        <v>771.752469</v>
      </c>
      <c r="F14" s="46">
        <f>701.752469+70</f>
        <v>771.752469</v>
      </c>
      <c r="G14" s="10"/>
      <c r="H14" s="10"/>
      <c r="I14" s="46"/>
      <c r="J14" s="46">
        <v>20</v>
      </c>
      <c r="K14" s="46"/>
      <c r="L14" s="46"/>
      <c r="M14" s="46"/>
      <c r="N14" s="46"/>
      <c r="O14" s="46"/>
    </row>
    <row r="15" spans="1:15" s="1" customFormat="1" ht="27" customHeight="1">
      <c r="A15" s="4" t="s">
        <v>58</v>
      </c>
      <c r="B15" s="89" t="s">
        <v>59</v>
      </c>
      <c r="C15" s="46">
        <f t="shared" si="1"/>
        <v>58.292736</v>
      </c>
      <c r="D15" s="46"/>
      <c r="E15" s="46">
        <f t="shared" si="2"/>
        <v>58.292736</v>
      </c>
      <c r="F15" s="83">
        <v>58.292736</v>
      </c>
      <c r="G15" s="10"/>
      <c r="H15" s="10"/>
      <c r="I15" s="46"/>
      <c r="J15" s="46"/>
      <c r="K15" s="46"/>
      <c r="L15" s="46"/>
      <c r="M15" s="46"/>
      <c r="N15" s="46"/>
      <c r="O15" s="46"/>
    </row>
    <row r="16" spans="1:15" s="1" customFormat="1" ht="27" customHeight="1">
      <c r="A16" s="4" t="s">
        <v>54</v>
      </c>
      <c r="B16" s="89" t="s">
        <v>60</v>
      </c>
      <c r="C16" s="46">
        <f t="shared" si="1"/>
        <v>58.292736</v>
      </c>
      <c r="D16" s="46"/>
      <c r="E16" s="46">
        <f t="shared" si="2"/>
        <v>58.292736</v>
      </c>
      <c r="F16" s="83">
        <v>58.292736</v>
      </c>
      <c r="G16" s="10"/>
      <c r="H16" s="10"/>
      <c r="I16" s="46"/>
      <c r="J16" s="46"/>
      <c r="K16" s="46"/>
      <c r="L16" s="46"/>
      <c r="M16" s="46"/>
      <c r="N16" s="46"/>
      <c r="O16" s="46"/>
    </row>
    <row r="17" spans="1:15" s="1" customFormat="1" ht="27" customHeight="1">
      <c r="A17" s="4" t="s">
        <v>61</v>
      </c>
      <c r="B17" s="89" t="s">
        <v>62</v>
      </c>
      <c r="C17" s="46">
        <f t="shared" si="1"/>
        <v>56.078736</v>
      </c>
      <c r="D17" s="46"/>
      <c r="E17" s="46">
        <f t="shared" si="2"/>
        <v>56.078736</v>
      </c>
      <c r="F17" s="83">
        <v>56.078736</v>
      </c>
      <c r="G17" s="10"/>
      <c r="H17" s="10"/>
      <c r="I17" s="46"/>
      <c r="J17" s="46"/>
      <c r="K17" s="46"/>
      <c r="L17" s="46"/>
      <c r="M17" s="46"/>
      <c r="N17" s="46"/>
      <c r="O17" s="46"/>
    </row>
    <row r="18" spans="1:15" s="1" customFormat="1" ht="27" customHeight="1">
      <c r="A18" s="4" t="s">
        <v>63</v>
      </c>
      <c r="B18" s="89" t="s">
        <v>64</v>
      </c>
      <c r="C18" s="46">
        <f t="shared" si="1"/>
        <v>2.214</v>
      </c>
      <c r="D18" s="46"/>
      <c r="E18" s="46">
        <f t="shared" si="2"/>
        <v>2.214</v>
      </c>
      <c r="F18" s="83">
        <v>2.214</v>
      </c>
      <c r="G18" s="10"/>
      <c r="H18" s="10"/>
      <c r="I18" s="46"/>
      <c r="J18" s="46"/>
      <c r="K18" s="46"/>
      <c r="L18" s="46"/>
      <c r="M18" s="46"/>
      <c r="N18" s="46"/>
      <c r="O18" s="46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541666666666667" right="0.6298611111111111" top="1" bottom="1" header="0.5" footer="0.5"/>
  <pageSetup fitToHeight="0" fitToWidth="1" horizontalDpi="300" verticalDpi="300" orientation="portrait" scale="4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view="pageBreakPreview" zoomScale="60" workbookViewId="0" topLeftCell="A1">
      <selection activeCell="C8" sqref="C8"/>
    </sheetView>
  </sheetViews>
  <sheetFormatPr defaultColWidth="8.7109375" defaultRowHeight="12.75" customHeight="1"/>
  <cols>
    <col min="1" max="1" width="14.7109375" style="1" customWidth="1"/>
    <col min="2" max="2" width="46.421875" style="1" customWidth="1"/>
    <col min="3" max="5" width="22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0"/>
      <c r="B1" s="30"/>
      <c r="C1" s="30"/>
      <c r="D1" s="30"/>
      <c r="E1" s="30"/>
      <c r="F1" s="30"/>
      <c r="G1" s="30"/>
    </row>
    <row r="2" spans="1:7" s="1" customFormat="1" ht="29.25" customHeight="1">
      <c r="A2" s="32" t="s">
        <v>65</v>
      </c>
      <c r="B2" s="32"/>
      <c r="C2" s="32"/>
      <c r="D2" s="32"/>
      <c r="E2" s="32"/>
      <c r="F2" s="33"/>
      <c r="G2" s="33"/>
    </row>
    <row r="3" spans="1:7" s="1" customFormat="1" ht="21" customHeight="1">
      <c r="A3" s="38" t="str">
        <f>'收支预算总表'!A3</f>
        <v>填报单位:[304005]南昌市工业与信息化融合推进中心</v>
      </c>
      <c r="B3" s="35"/>
      <c r="C3" s="35"/>
      <c r="D3" s="35"/>
      <c r="E3" s="69" t="s">
        <v>2</v>
      </c>
      <c r="F3" s="30"/>
      <c r="G3" s="30"/>
    </row>
    <row r="4" spans="1:7" s="1" customFormat="1" ht="21" customHeight="1">
      <c r="A4" s="3" t="s">
        <v>66</v>
      </c>
      <c r="B4" s="3"/>
      <c r="C4" s="82" t="s">
        <v>29</v>
      </c>
      <c r="D4" s="6" t="s">
        <v>67</v>
      </c>
      <c r="E4" s="3" t="s">
        <v>68</v>
      </c>
      <c r="F4" s="30"/>
      <c r="G4" s="30"/>
    </row>
    <row r="5" spans="1:7" s="1" customFormat="1" ht="21" customHeight="1">
      <c r="A5" s="3" t="s">
        <v>69</v>
      </c>
      <c r="B5" s="3" t="s">
        <v>70</v>
      </c>
      <c r="C5" s="82"/>
      <c r="D5" s="6"/>
      <c r="E5" s="3"/>
      <c r="F5" s="30"/>
      <c r="G5" s="30"/>
    </row>
    <row r="6" spans="1:7" s="1" customFormat="1" ht="21" customHeight="1">
      <c r="A6" s="50" t="s">
        <v>43</v>
      </c>
      <c r="B6" s="50" t="s">
        <v>43</v>
      </c>
      <c r="C6" s="50">
        <v>1</v>
      </c>
      <c r="D6" s="51">
        <f>C6+1</f>
        <v>2</v>
      </c>
      <c r="E6" s="51">
        <f>D6+1</f>
        <v>3</v>
      </c>
      <c r="F6" s="30"/>
      <c r="G6" s="30"/>
    </row>
    <row r="7" spans="1:7" s="1" customFormat="1" ht="27" customHeight="1">
      <c r="A7" s="10"/>
      <c r="B7" s="10" t="s">
        <v>29</v>
      </c>
      <c r="C7" s="10">
        <f>D7+E7</f>
        <v>912.263413</v>
      </c>
      <c r="D7" s="83">
        <f>D8+D12+D15</f>
        <v>842.263413</v>
      </c>
      <c r="E7" s="83">
        <f>E8+E12+E15</f>
        <v>70</v>
      </c>
      <c r="F7" s="30"/>
      <c r="G7" s="30"/>
    </row>
    <row r="8" spans="1:5" s="1" customFormat="1" ht="27" customHeight="1">
      <c r="A8" s="10" t="s">
        <v>44</v>
      </c>
      <c r="B8" s="10" t="s">
        <v>45</v>
      </c>
      <c r="C8" s="10">
        <f aca="true" t="shared" si="0" ref="C8:C18">D8+E8</f>
        <v>62.218208</v>
      </c>
      <c r="D8" s="84">
        <v>62.218208</v>
      </c>
      <c r="E8" s="84"/>
    </row>
    <row r="9" spans="1:5" s="1" customFormat="1" ht="27" customHeight="1">
      <c r="A9" s="10" t="s">
        <v>46</v>
      </c>
      <c r="B9" s="10" t="s">
        <v>47</v>
      </c>
      <c r="C9" s="10">
        <f t="shared" si="0"/>
        <v>62.218208</v>
      </c>
      <c r="D9" s="84">
        <v>62.218208</v>
      </c>
      <c r="E9" s="84"/>
    </row>
    <row r="10" spans="1:5" s="1" customFormat="1" ht="27" customHeight="1">
      <c r="A10" s="10" t="s">
        <v>48</v>
      </c>
      <c r="B10" s="10" t="s">
        <v>49</v>
      </c>
      <c r="C10" s="10">
        <f t="shared" si="0"/>
        <v>2.228</v>
      </c>
      <c r="D10" s="85">
        <v>2.228</v>
      </c>
      <c r="E10" s="85"/>
    </row>
    <row r="11" spans="1:5" s="1" customFormat="1" ht="27" customHeight="1">
      <c r="A11" s="10" t="s">
        <v>50</v>
      </c>
      <c r="B11" s="10" t="s">
        <v>51</v>
      </c>
      <c r="C11" s="10">
        <f t="shared" si="0"/>
        <v>59.990207999999996</v>
      </c>
      <c r="D11" s="85">
        <v>59.990207999999996</v>
      </c>
      <c r="E11" s="85"/>
    </row>
    <row r="12" spans="1:5" s="1" customFormat="1" ht="27" customHeight="1">
      <c r="A12" s="10" t="s">
        <v>52</v>
      </c>
      <c r="B12" s="10" t="s">
        <v>53</v>
      </c>
      <c r="C12" s="10">
        <f t="shared" si="0"/>
        <v>791.752469</v>
      </c>
      <c r="D12" s="84">
        <f>D13</f>
        <v>721.752469</v>
      </c>
      <c r="E12" s="84">
        <v>70</v>
      </c>
    </row>
    <row r="13" spans="1:5" s="1" customFormat="1" ht="27" customHeight="1">
      <c r="A13" s="10" t="s">
        <v>54</v>
      </c>
      <c r="B13" s="10" t="s">
        <v>55</v>
      </c>
      <c r="C13" s="10">
        <f t="shared" si="0"/>
        <v>791.752469</v>
      </c>
      <c r="D13" s="84">
        <f>D14</f>
        <v>721.752469</v>
      </c>
      <c r="E13" s="84">
        <v>70</v>
      </c>
    </row>
    <row r="14" spans="1:5" s="1" customFormat="1" ht="27" customHeight="1">
      <c r="A14" s="10" t="s">
        <v>56</v>
      </c>
      <c r="B14" s="10" t="s">
        <v>57</v>
      </c>
      <c r="C14" s="10">
        <f t="shared" si="0"/>
        <v>791.752469</v>
      </c>
      <c r="D14" s="85">
        <f>701.752469+20</f>
        <v>721.752469</v>
      </c>
      <c r="E14" s="85">
        <v>70</v>
      </c>
    </row>
    <row r="15" spans="1:5" s="1" customFormat="1" ht="27" customHeight="1">
      <c r="A15" s="10" t="s">
        <v>58</v>
      </c>
      <c r="B15" s="10" t="s">
        <v>59</v>
      </c>
      <c r="C15" s="10">
        <f t="shared" si="0"/>
        <v>58.292736</v>
      </c>
      <c r="D15" s="84">
        <v>58.292736</v>
      </c>
      <c r="E15" s="86"/>
    </row>
    <row r="16" spans="1:5" s="1" customFormat="1" ht="27" customHeight="1">
      <c r="A16" s="10" t="s">
        <v>54</v>
      </c>
      <c r="B16" s="10" t="s">
        <v>60</v>
      </c>
      <c r="C16" s="10">
        <f t="shared" si="0"/>
        <v>58.292736</v>
      </c>
      <c r="D16" s="84">
        <v>58.292736</v>
      </c>
      <c r="E16" s="86"/>
    </row>
    <row r="17" spans="1:5" s="1" customFormat="1" ht="27" customHeight="1">
      <c r="A17" s="10" t="s">
        <v>61</v>
      </c>
      <c r="B17" s="10" t="s">
        <v>62</v>
      </c>
      <c r="C17" s="10">
        <f t="shared" si="0"/>
        <v>56.078736</v>
      </c>
      <c r="D17" s="85">
        <v>56.078736</v>
      </c>
      <c r="E17" s="86"/>
    </row>
    <row r="18" spans="1:5" s="1" customFormat="1" ht="27" customHeight="1">
      <c r="A18" s="10" t="s">
        <v>63</v>
      </c>
      <c r="B18" s="10" t="s">
        <v>64</v>
      </c>
      <c r="C18" s="10">
        <f t="shared" si="0"/>
        <v>2.214</v>
      </c>
      <c r="D18" s="85">
        <v>2.214</v>
      </c>
      <c r="E18" s="86"/>
    </row>
    <row r="19" spans="1:5" s="1" customFormat="1" ht="21" customHeight="1">
      <c r="A19" s="77"/>
      <c r="B19" s="77"/>
      <c r="C19" s="77"/>
      <c r="D19" s="77"/>
      <c r="E19" s="77"/>
    </row>
    <row r="20" s="1" customFormat="1" ht="21" customHeight="1"/>
    <row r="21" s="1" customFormat="1" ht="21" customHeight="1">
      <c r="C21" s="80"/>
    </row>
    <row r="22" s="1" customFormat="1" ht="21" customHeight="1">
      <c r="E22" s="80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fitToHeight="0" fitToWidth="1" horizontalDpi="300" verticalDpi="300" orientation="portrait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view="pageBreakPreview" zoomScale="60" workbookViewId="0" topLeftCell="A1">
      <selection activeCell="D7" sqref="D7"/>
    </sheetView>
  </sheetViews>
  <sheetFormatPr defaultColWidth="8.7109375" defaultRowHeight="12.75" customHeight="1"/>
  <cols>
    <col min="1" max="1" width="32.57421875" style="1" customWidth="1"/>
    <col min="2" max="2" width="13.57421875" style="1" customWidth="1"/>
    <col min="3" max="3" width="36.00390625" style="1" customWidth="1"/>
    <col min="4" max="4" width="15.28125" style="1" customWidth="1"/>
    <col min="5" max="5" width="19.140625" style="1" customWidth="1"/>
    <col min="6" max="7" width="23.140625" style="1" customWidth="1"/>
    <col min="8" max="34" width="9.140625" style="1" customWidth="1"/>
  </cols>
  <sheetData>
    <row r="1" spans="1:7" s="1" customFormat="1" ht="19.5" customHeight="1">
      <c r="A1" s="30"/>
      <c r="B1" s="64"/>
      <c r="C1" s="30"/>
      <c r="D1" s="30"/>
      <c r="E1" s="30"/>
      <c r="F1" s="65"/>
      <c r="G1" s="35"/>
    </row>
    <row r="2" spans="1:7" s="1" customFormat="1" ht="29.25" customHeight="1">
      <c r="A2" s="66" t="s">
        <v>71</v>
      </c>
      <c r="B2" s="67"/>
      <c r="C2" s="66"/>
      <c r="D2" s="66"/>
      <c r="E2" s="66"/>
      <c r="F2" s="66"/>
      <c r="G2" s="35"/>
    </row>
    <row r="3" spans="1:7" s="1" customFormat="1" ht="17.25" customHeight="1">
      <c r="A3" s="38" t="str">
        <f>'收支预算总表'!A3</f>
        <v>填报单位:[304005]南昌市工业与信息化融合推进中心</v>
      </c>
      <c r="B3" s="68"/>
      <c r="C3" s="35"/>
      <c r="D3" s="35"/>
      <c r="E3" s="35"/>
      <c r="F3" s="31"/>
      <c r="G3" s="69" t="s">
        <v>2</v>
      </c>
    </row>
    <row r="4" spans="1:7" s="1" customFormat="1" ht="17.25" customHeight="1">
      <c r="A4" s="3" t="s">
        <v>3</v>
      </c>
      <c r="B4" s="3"/>
      <c r="C4" s="3" t="s">
        <v>72</v>
      </c>
      <c r="D4" s="3"/>
      <c r="E4" s="3"/>
      <c r="F4" s="3"/>
      <c r="G4" s="3"/>
    </row>
    <row r="5" spans="1:7" s="1" customFormat="1" ht="17.25" customHeight="1">
      <c r="A5" s="3" t="s">
        <v>5</v>
      </c>
      <c r="B5" s="70" t="s">
        <v>6</v>
      </c>
      <c r="C5" s="49" t="s">
        <v>7</v>
      </c>
      <c r="D5" s="49" t="s">
        <v>29</v>
      </c>
      <c r="E5" s="49" t="s">
        <v>73</v>
      </c>
      <c r="F5" s="49" t="s">
        <v>74</v>
      </c>
      <c r="G5" s="11" t="s">
        <v>75</v>
      </c>
    </row>
    <row r="6" spans="1:7" s="1" customFormat="1" ht="17.25" customHeight="1">
      <c r="A6" s="71" t="s">
        <v>8</v>
      </c>
      <c r="B6" s="72">
        <f>B7</f>
        <v>892.26</v>
      </c>
      <c r="C6" s="10" t="s">
        <v>76</v>
      </c>
      <c r="D6" s="72">
        <f>E6</f>
        <v>892.263413</v>
      </c>
      <c r="E6" s="72">
        <f>E7+E8+E9</f>
        <v>892.263413</v>
      </c>
      <c r="F6" s="8"/>
      <c r="G6" s="73"/>
    </row>
    <row r="7" spans="1:7" s="1" customFormat="1" ht="17.25" customHeight="1">
      <c r="A7" s="71" t="s">
        <v>77</v>
      </c>
      <c r="B7" s="10">
        <f>'收支预算总表'!B7</f>
        <v>892.26</v>
      </c>
      <c r="C7" s="74" t="str">
        <f>IF(ISBLANK('财拨总表（引用）'!A7)," ",'财拨总表（引用）'!A7)</f>
        <v>社会保障和就业支出</v>
      </c>
      <c r="D7" s="8">
        <f>E7</f>
        <v>62.218208</v>
      </c>
      <c r="E7" s="75">
        <v>62.218208</v>
      </c>
      <c r="F7" s="8"/>
      <c r="G7" s="73"/>
    </row>
    <row r="8" spans="1:7" s="1" customFormat="1" ht="17.25" customHeight="1">
      <c r="A8" s="71" t="s">
        <v>78</v>
      </c>
      <c r="B8" s="10"/>
      <c r="C8" s="74" t="str">
        <f>IF(ISBLANK('财拨总表（引用）'!A8)," ",'财拨总表（引用）'!A8)</f>
        <v>资源勘探工业信息等支出</v>
      </c>
      <c r="D8" s="8">
        <f>E8</f>
        <v>771.752469</v>
      </c>
      <c r="E8" s="75">
        <v>771.752469</v>
      </c>
      <c r="F8" s="8"/>
      <c r="G8" s="73"/>
    </row>
    <row r="9" spans="1:7" s="1" customFormat="1" ht="17.25" customHeight="1">
      <c r="A9" s="71" t="s">
        <v>79</v>
      </c>
      <c r="B9" s="46"/>
      <c r="C9" s="74" t="str">
        <f>IF(ISBLANK('财拨总表（引用）'!A9)," ",'财拨总表（引用）'!A9)</f>
        <v>住房保障支出</v>
      </c>
      <c r="D9" s="8">
        <f>E9</f>
        <v>58.292736</v>
      </c>
      <c r="E9" s="75">
        <v>58.292736</v>
      </c>
      <c r="F9" s="8"/>
      <c r="G9" s="73"/>
    </row>
    <row r="10" spans="1:7" s="1" customFormat="1" ht="17.25" customHeight="1">
      <c r="A10" s="71"/>
      <c r="B10" s="76"/>
      <c r="C10" s="74"/>
      <c r="D10" s="8"/>
      <c r="E10" s="8"/>
      <c r="F10" s="8"/>
      <c r="G10" s="73"/>
    </row>
    <row r="11" spans="1:7" s="1" customFormat="1" ht="17.25" customHeight="1">
      <c r="A11" s="71"/>
      <c r="B11" s="76"/>
      <c r="C11" s="74"/>
      <c r="D11" s="8"/>
      <c r="E11" s="8"/>
      <c r="F11" s="8"/>
      <c r="G11" s="73"/>
    </row>
    <row r="12" spans="1:7" s="1" customFormat="1" ht="17.25" customHeight="1">
      <c r="A12" s="71"/>
      <c r="B12" s="76"/>
      <c r="C12" s="74"/>
      <c r="D12" s="8"/>
      <c r="E12" s="8"/>
      <c r="F12" s="8"/>
      <c r="G12" s="73"/>
    </row>
    <row r="13" spans="1:7" s="1" customFormat="1" ht="17.25" customHeight="1">
      <c r="A13" s="71"/>
      <c r="B13" s="76"/>
      <c r="C13" s="74"/>
      <c r="D13" s="8"/>
      <c r="E13" s="8"/>
      <c r="F13" s="8"/>
      <c r="G13" s="73"/>
    </row>
    <row r="14" spans="1:7" s="1" customFormat="1" ht="17.25" customHeight="1">
      <c r="A14" s="71"/>
      <c r="B14" s="76"/>
      <c r="C14" s="74"/>
      <c r="D14" s="8"/>
      <c r="E14" s="8"/>
      <c r="F14" s="8"/>
      <c r="G14" s="73"/>
    </row>
    <row r="15" spans="1:7" s="1" customFormat="1" ht="17.25" customHeight="1">
      <c r="A15" s="71"/>
      <c r="B15" s="76"/>
      <c r="C15" s="74"/>
      <c r="D15" s="8"/>
      <c r="E15" s="8"/>
      <c r="F15" s="8"/>
      <c r="G15" s="73"/>
    </row>
    <row r="16" spans="1:7" s="1" customFormat="1" ht="17.25" customHeight="1">
      <c r="A16" s="71"/>
      <c r="B16" s="76"/>
      <c r="C16" s="74"/>
      <c r="D16" s="8"/>
      <c r="E16" s="8"/>
      <c r="F16" s="8"/>
      <c r="G16" s="73"/>
    </row>
    <row r="17" spans="1:7" s="1" customFormat="1" ht="17.25" customHeight="1">
      <c r="A17" s="73"/>
      <c r="B17" s="76"/>
      <c r="C17" s="74"/>
      <c r="D17" s="8"/>
      <c r="E17" s="8"/>
      <c r="F17" s="8"/>
      <c r="G17" s="73"/>
    </row>
    <row r="18" spans="1:7" s="1" customFormat="1" ht="17.25" customHeight="1">
      <c r="A18" s="71"/>
      <c r="B18" s="76"/>
      <c r="C18" s="74"/>
      <c r="D18" s="8"/>
      <c r="E18" s="8"/>
      <c r="F18" s="8"/>
      <c r="G18" s="73"/>
    </row>
    <row r="19" spans="1:7" s="1" customFormat="1" ht="17.25" customHeight="1">
      <c r="A19" s="71"/>
      <c r="B19" s="76"/>
      <c r="C19" s="74"/>
      <c r="D19" s="8"/>
      <c r="E19" s="8"/>
      <c r="F19" s="8"/>
      <c r="G19" s="73"/>
    </row>
    <row r="20" spans="1:7" s="1" customFormat="1" ht="17.25" customHeight="1">
      <c r="A20" s="71"/>
      <c r="B20" s="76"/>
      <c r="C20" s="74"/>
      <c r="D20" s="8"/>
      <c r="E20" s="8"/>
      <c r="F20" s="8"/>
      <c r="G20" s="73"/>
    </row>
    <row r="21" spans="1:7" s="1" customFormat="1" ht="17.25" customHeight="1">
      <c r="A21" s="71"/>
      <c r="B21" s="76"/>
      <c r="C21" s="74"/>
      <c r="D21" s="8"/>
      <c r="E21" s="8"/>
      <c r="F21" s="8"/>
      <c r="G21" s="73"/>
    </row>
    <row r="22" spans="1:7" s="1" customFormat="1" ht="17.25" customHeight="1">
      <c r="A22" s="71"/>
      <c r="B22" s="76"/>
      <c r="C22" s="74"/>
      <c r="D22" s="8"/>
      <c r="E22" s="8"/>
      <c r="F22" s="8"/>
      <c r="G22" s="73"/>
    </row>
    <row r="23" spans="1:7" s="1" customFormat="1" ht="17.25" customHeight="1">
      <c r="A23" s="71"/>
      <c r="B23" s="76"/>
      <c r="C23" s="74"/>
      <c r="D23" s="8"/>
      <c r="E23" s="8"/>
      <c r="F23" s="8"/>
      <c r="G23" s="73"/>
    </row>
    <row r="24" spans="1:7" s="1" customFormat="1" ht="19.5" customHeight="1">
      <c r="A24" s="71"/>
      <c r="B24" s="76"/>
      <c r="C24" s="74"/>
      <c r="D24" s="8"/>
      <c r="E24" s="8"/>
      <c r="F24" s="8"/>
      <c r="G24" s="73"/>
    </row>
    <row r="25" spans="1:7" s="1" customFormat="1" ht="19.5" customHeight="1">
      <c r="A25" s="71"/>
      <c r="B25" s="76"/>
      <c r="C25" s="74"/>
      <c r="D25" s="8"/>
      <c r="E25" s="8"/>
      <c r="F25" s="8"/>
      <c r="G25" s="73"/>
    </row>
    <row r="26" spans="1:7" s="1" customFormat="1" ht="19.5" customHeight="1">
      <c r="A26" s="71"/>
      <c r="B26" s="76"/>
      <c r="C26" s="74"/>
      <c r="D26" s="8"/>
      <c r="E26" s="8"/>
      <c r="F26" s="8"/>
      <c r="G26" s="73"/>
    </row>
    <row r="27" spans="1:7" s="1" customFormat="1" ht="19.5" customHeight="1">
      <c r="A27" s="71"/>
      <c r="B27" s="76"/>
      <c r="C27" s="74"/>
      <c r="D27" s="8"/>
      <c r="E27" s="8"/>
      <c r="F27" s="8"/>
      <c r="G27" s="73"/>
    </row>
    <row r="28" spans="1:7" s="1" customFormat="1" ht="19.5" customHeight="1">
      <c r="A28" s="71"/>
      <c r="B28" s="76"/>
      <c r="C28" s="74"/>
      <c r="D28" s="8"/>
      <c r="E28" s="8"/>
      <c r="F28" s="8"/>
      <c r="G28" s="73"/>
    </row>
    <row r="29" spans="1:7" s="1" customFormat="1" ht="19.5" customHeight="1">
      <c r="A29" s="71"/>
      <c r="B29" s="76"/>
      <c r="C29" s="74"/>
      <c r="D29" s="8"/>
      <c r="E29" s="8"/>
      <c r="F29" s="8"/>
      <c r="G29" s="73"/>
    </row>
    <row r="30" spans="1:7" s="1" customFormat="1" ht="19.5" customHeight="1">
      <c r="A30" s="71"/>
      <c r="B30" s="76"/>
      <c r="C30" s="74"/>
      <c r="D30" s="8"/>
      <c r="E30" s="8"/>
      <c r="F30" s="8"/>
      <c r="G30" s="73"/>
    </row>
    <row r="31" spans="1:7" s="1" customFormat="1" ht="19.5" customHeight="1">
      <c r="A31" s="71"/>
      <c r="B31" s="76"/>
      <c r="C31" s="74"/>
      <c r="D31" s="8"/>
      <c r="E31" s="8"/>
      <c r="F31" s="8"/>
      <c r="G31" s="73"/>
    </row>
    <row r="32" spans="1:7" s="1" customFormat="1" ht="19.5" customHeight="1">
      <c r="A32" s="71"/>
      <c r="B32" s="76"/>
      <c r="C32" s="74"/>
      <c r="D32" s="8"/>
      <c r="E32" s="8"/>
      <c r="F32" s="8"/>
      <c r="G32" s="73"/>
    </row>
    <row r="33" spans="1:7" s="1" customFormat="1" ht="19.5" customHeight="1">
      <c r="A33" s="71"/>
      <c r="B33" s="76"/>
      <c r="C33" s="74"/>
      <c r="D33" s="8"/>
      <c r="E33" s="8"/>
      <c r="F33" s="8"/>
      <c r="G33" s="73"/>
    </row>
    <row r="34" spans="1:7" s="1" customFormat="1" ht="19.5" customHeight="1">
      <c r="A34" s="71"/>
      <c r="B34" s="76"/>
      <c r="C34" s="74"/>
      <c r="D34" s="8"/>
      <c r="E34" s="8"/>
      <c r="F34" s="8"/>
      <c r="G34" s="73"/>
    </row>
    <row r="35" spans="1:7" s="1" customFormat="1" ht="19.5" customHeight="1">
      <c r="A35" s="71"/>
      <c r="B35" s="76"/>
      <c r="C35" s="74"/>
      <c r="D35" s="8"/>
      <c r="E35" s="8"/>
      <c r="F35" s="8"/>
      <c r="G35" s="73"/>
    </row>
    <row r="36" spans="1:7" s="1" customFormat="1" ht="19.5" customHeight="1">
      <c r="A36" s="71"/>
      <c r="B36" s="76"/>
      <c r="C36" s="74"/>
      <c r="D36" s="8"/>
      <c r="E36" s="8"/>
      <c r="F36" s="8"/>
      <c r="G36" s="73"/>
    </row>
    <row r="37" spans="1:7" s="1" customFormat="1" ht="19.5" customHeight="1">
      <c r="A37" s="71"/>
      <c r="B37" s="76"/>
      <c r="C37" s="74"/>
      <c r="D37" s="8"/>
      <c r="E37" s="8"/>
      <c r="F37" s="8"/>
      <c r="G37" s="73"/>
    </row>
    <row r="38" spans="1:7" s="1" customFormat="1" ht="19.5" customHeight="1">
      <c r="A38" s="71"/>
      <c r="B38" s="76"/>
      <c r="C38" s="74"/>
      <c r="D38" s="8"/>
      <c r="E38" s="8"/>
      <c r="F38" s="8"/>
      <c r="G38" s="73"/>
    </row>
    <row r="39" spans="1:7" s="1" customFormat="1" ht="19.5" customHeight="1">
      <c r="A39" s="71"/>
      <c r="B39" s="76"/>
      <c r="C39" s="74"/>
      <c r="D39" s="8"/>
      <c r="E39" s="8"/>
      <c r="F39" s="8"/>
      <c r="G39" s="73"/>
    </row>
    <row r="40" spans="1:7" s="1" customFormat="1" ht="19.5" customHeight="1">
      <c r="A40" s="71"/>
      <c r="B40" s="76"/>
      <c r="C40" s="74"/>
      <c r="D40" s="8"/>
      <c r="E40" s="8"/>
      <c r="F40" s="8"/>
      <c r="G40" s="73"/>
    </row>
    <row r="41" spans="1:7" s="1" customFormat="1" ht="19.5" customHeight="1">
      <c r="A41" s="71"/>
      <c r="B41" s="76"/>
      <c r="C41" s="74"/>
      <c r="D41" s="8"/>
      <c r="E41" s="8"/>
      <c r="F41" s="8"/>
      <c r="G41" s="73"/>
    </row>
    <row r="42" spans="1:7" s="1" customFormat="1" ht="19.5" customHeight="1">
      <c r="A42" s="71"/>
      <c r="B42" s="76"/>
      <c r="C42" s="74"/>
      <c r="D42" s="8"/>
      <c r="E42" s="8"/>
      <c r="F42" s="8"/>
      <c r="G42" s="73"/>
    </row>
    <row r="43" spans="1:7" s="1" customFormat="1" ht="19.5" customHeight="1">
      <c r="A43" s="71"/>
      <c r="B43" s="76"/>
      <c r="C43" s="74"/>
      <c r="D43" s="8"/>
      <c r="E43" s="8"/>
      <c r="F43" s="8"/>
      <c r="G43" s="73"/>
    </row>
    <row r="44" spans="1:7" s="1" customFormat="1" ht="19.5" customHeight="1">
      <c r="A44" s="71"/>
      <c r="B44" s="76"/>
      <c r="C44" s="74"/>
      <c r="D44" s="8"/>
      <c r="E44" s="8"/>
      <c r="F44" s="8"/>
      <c r="G44" s="73"/>
    </row>
    <row r="45" spans="1:7" s="1" customFormat="1" ht="19.5" customHeight="1">
      <c r="A45" s="71"/>
      <c r="B45" s="76"/>
      <c r="C45" s="74"/>
      <c r="D45" s="8"/>
      <c r="E45" s="8"/>
      <c r="F45" s="8"/>
      <c r="G45" s="73"/>
    </row>
    <row r="46" spans="1:7" s="1" customFormat="1" ht="19.5" customHeight="1">
      <c r="A46" s="71"/>
      <c r="B46" s="76"/>
      <c r="C46" s="74"/>
      <c r="D46" s="8"/>
      <c r="E46" s="8"/>
      <c r="F46" s="8"/>
      <c r="G46" s="73"/>
    </row>
    <row r="47" spans="1:7" s="1" customFormat="1" ht="17.25" customHeight="1">
      <c r="A47" s="71" t="s">
        <v>80</v>
      </c>
      <c r="B47" s="76"/>
      <c r="C47" s="10" t="s">
        <v>81</v>
      </c>
      <c r="D47" s="8"/>
      <c r="E47" s="8"/>
      <c r="F47" s="8"/>
      <c r="G47" s="73"/>
    </row>
    <row r="48" spans="1:7" s="1" customFormat="1" ht="17.25" customHeight="1">
      <c r="A48" s="11" t="s">
        <v>82</v>
      </c>
      <c r="B48" s="77"/>
      <c r="C48" s="10"/>
      <c r="D48" s="8"/>
      <c r="E48" s="8"/>
      <c r="F48" s="8"/>
      <c r="G48" s="73"/>
    </row>
    <row r="49" spans="1:7" s="1" customFormat="1" ht="17.25" customHeight="1">
      <c r="A49" s="71" t="s">
        <v>83</v>
      </c>
      <c r="B49" s="78"/>
      <c r="C49" s="10"/>
      <c r="D49" s="8"/>
      <c r="E49" s="8"/>
      <c r="F49" s="8"/>
      <c r="G49" s="73"/>
    </row>
    <row r="50" spans="1:7" s="1" customFormat="1" ht="17.25" customHeight="1">
      <c r="A50" s="71"/>
      <c r="B50" s="76"/>
      <c r="C50" s="10"/>
      <c r="D50" s="8"/>
      <c r="E50" s="8"/>
      <c r="F50" s="8"/>
      <c r="G50" s="73"/>
    </row>
    <row r="51" spans="1:7" s="1" customFormat="1" ht="17.25" customHeight="1">
      <c r="A51" s="71"/>
      <c r="B51" s="76"/>
      <c r="C51" s="10"/>
      <c r="D51" s="8"/>
      <c r="E51" s="8"/>
      <c r="F51" s="8"/>
      <c r="G51" s="73"/>
    </row>
    <row r="52" spans="1:7" s="1" customFormat="1" ht="17.25" customHeight="1">
      <c r="A52" s="79" t="s">
        <v>23</v>
      </c>
      <c r="B52" s="10">
        <f>B50+B6</f>
        <v>892.26</v>
      </c>
      <c r="C52" s="79" t="s">
        <v>24</v>
      </c>
      <c r="D52" s="8">
        <f>D6</f>
        <v>892.263413</v>
      </c>
      <c r="E52" s="8">
        <f>E6</f>
        <v>892.263413</v>
      </c>
      <c r="F52" s="8"/>
      <c r="G52" s="73"/>
    </row>
    <row r="53" spans="2:7" s="1" customFormat="1" ht="15.75">
      <c r="B53" s="80"/>
      <c r="G53" s="40"/>
    </row>
    <row r="54" spans="2:7" s="1" customFormat="1" ht="15.75">
      <c r="B54" s="80"/>
      <c r="G54" s="40"/>
    </row>
    <row r="55" spans="2:7" s="1" customFormat="1" ht="15.75">
      <c r="B55" s="80"/>
      <c r="G55" s="40"/>
    </row>
    <row r="56" spans="2:7" s="1" customFormat="1" ht="15.75">
      <c r="B56" s="80"/>
      <c r="G56" s="40"/>
    </row>
    <row r="57" spans="2:7" s="1" customFormat="1" ht="15.75">
      <c r="B57" s="80"/>
      <c r="G57" s="40"/>
    </row>
    <row r="58" spans="2:7" s="1" customFormat="1" ht="15.75">
      <c r="B58" s="80"/>
      <c r="G58" s="40"/>
    </row>
    <row r="59" spans="2:7" s="1" customFormat="1" ht="15.75">
      <c r="B59" s="80"/>
      <c r="G59" s="40"/>
    </row>
    <row r="60" spans="2:7" s="1" customFormat="1" ht="15.75">
      <c r="B60" s="80"/>
      <c r="G60" s="40"/>
    </row>
    <row r="61" spans="2:7" s="1" customFormat="1" ht="15.75">
      <c r="B61" s="80"/>
      <c r="G61" s="40"/>
    </row>
    <row r="62" spans="2:7" s="1" customFormat="1" ht="15.75">
      <c r="B62" s="80"/>
      <c r="G62" s="40"/>
    </row>
    <row r="63" spans="2:7" s="1" customFormat="1" ht="15.75">
      <c r="B63" s="80"/>
      <c r="G63" s="40"/>
    </row>
    <row r="64" spans="2:7" s="1" customFormat="1" ht="15.75">
      <c r="B64" s="80"/>
      <c r="G64" s="40"/>
    </row>
    <row r="65" spans="2:7" s="1" customFormat="1" ht="15.75">
      <c r="B65" s="80"/>
      <c r="G65" s="40"/>
    </row>
    <row r="66" spans="2:7" s="1" customFormat="1" ht="15.75">
      <c r="B66" s="80"/>
      <c r="G66" s="40"/>
    </row>
    <row r="67" spans="2:7" s="1" customFormat="1" ht="15.75">
      <c r="B67" s="80"/>
      <c r="G67" s="40"/>
    </row>
    <row r="68" spans="2:7" s="1" customFormat="1" ht="15.75">
      <c r="B68" s="80"/>
      <c r="G68" s="40"/>
    </row>
    <row r="69" spans="2:7" s="1" customFormat="1" ht="15.75">
      <c r="B69" s="80"/>
      <c r="G69" s="40"/>
    </row>
    <row r="70" spans="2:7" s="1" customFormat="1" ht="15.75">
      <c r="B70" s="80"/>
      <c r="G70" s="40"/>
    </row>
    <row r="71" spans="2:7" s="1" customFormat="1" ht="15.75">
      <c r="B71" s="80"/>
      <c r="G71" s="40"/>
    </row>
    <row r="72" spans="2:7" s="1" customFormat="1" ht="15.75">
      <c r="B72" s="80"/>
      <c r="G72" s="40"/>
    </row>
    <row r="73" spans="2:7" s="1" customFormat="1" ht="15.75">
      <c r="B73" s="80"/>
      <c r="G73" s="40"/>
    </row>
    <row r="74" spans="2:7" s="1" customFormat="1" ht="15.75">
      <c r="B74" s="80"/>
      <c r="G74" s="40"/>
    </row>
    <row r="75" spans="2:7" s="1" customFormat="1" ht="15.75">
      <c r="B75" s="80"/>
      <c r="G75" s="40"/>
    </row>
    <row r="76" spans="2:7" s="1" customFormat="1" ht="15.75">
      <c r="B76" s="80"/>
      <c r="G76" s="40"/>
    </row>
    <row r="77" spans="2:7" s="1" customFormat="1" ht="15.75">
      <c r="B77" s="80"/>
      <c r="G77" s="40"/>
    </row>
    <row r="78" spans="2:32" s="1" customFormat="1" ht="15.75">
      <c r="B78" s="80"/>
      <c r="G78" s="40"/>
      <c r="AF78" s="9"/>
    </row>
    <row r="79" spans="2:30" s="1" customFormat="1" ht="15.75">
      <c r="B79" s="80"/>
      <c r="G79" s="40"/>
      <c r="AD79" s="9"/>
    </row>
    <row r="80" spans="2:32" s="1" customFormat="1" ht="15.75">
      <c r="B80" s="80"/>
      <c r="G80" s="40"/>
      <c r="AE80" s="9"/>
      <c r="AF80" s="9"/>
    </row>
    <row r="81" spans="2:33" s="1" customFormat="1" ht="15.75">
      <c r="B81" s="80"/>
      <c r="G81" s="40"/>
      <c r="AF81" s="9"/>
      <c r="AG81" s="9"/>
    </row>
    <row r="82" spans="2:33" s="1" customFormat="1" ht="15.75">
      <c r="B82" s="80"/>
      <c r="G82" s="40"/>
      <c r="AG82" s="81"/>
    </row>
    <row r="83" spans="2:7" s="1" customFormat="1" ht="15.75">
      <c r="B83" s="80"/>
      <c r="G83" s="40"/>
    </row>
    <row r="84" spans="2:7" s="1" customFormat="1" ht="15.75">
      <c r="B84" s="80"/>
      <c r="G84" s="40"/>
    </row>
    <row r="85" spans="2:7" s="1" customFormat="1" ht="15.75">
      <c r="B85" s="80"/>
      <c r="G85" s="40"/>
    </row>
    <row r="86" spans="2:7" s="1" customFormat="1" ht="15.75">
      <c r="B86" s="80"/>
      <c r="G86" s="40"/>
    </row>
    <row r="87" spans="2:7" s="1" customFormat="1" ht="15.75">
      <c r="B87" s="80"/>
      <c r="G87" s="40"/>
    </row>
    <row r="88" spans="2:7" s="1" customFormat="1" ht="15.75">
      <c r="B88" s="80"/>
      <c r="G88" s="40"/>
    </row>
    <row r="89" spans="2:7" s="1" customFormat="1" ht="15.75">
      <c r="B89" s="80"/>
      <c r="G89" s="40"/>
    </row>
    <row r="90" spans="2:7" s="1" customFormat="1" ht="15.75">
      <c r="B90" s="80"/>
      <c r="G90" s="40"/>
    </row>
    <row r="91" spans="2:7" s="1" customFormat="1" ht="15.75">
      <c r="B91" s="80"/>
      <c r="G91" s="40"/>
    </row>
    <row r="92" spans="2:7" s="1" customFormat="1" ht="15.75">
      <c r="B92" s="80"/>
      <c r="G92" s="40"/>
    </row>
    <row r="93" spans="2:7" s="1" customFormat="1" ht="15.75">
      <c r="B93" s="80"/>
      <c r="G93" s="40"/>
    </row>
    <row r="94" spans="2:7" s="1" customFormat="1" ht="15.75">
      <c r="B94" s="80"/>
      <c r="G94" s="40"/>
    </row>
    <row r="95" spans="2:7" s="1" customFormat="1" ht="15.75">
      <c r="B95" s="80"/>
      <c r="G95" s="40"/>
    </row>
    <row r="96" spans="2:7" s="1" customFormat="1" ht="15.75">
      <c r="B96" s="80"/>
      <c r="G96" s="40"/>
    </row>
    <row r="97" spans="2:7" s="1" customFormat="1" ht="15.75">
      <c r="B97" s="80"/>
      <c r="G97" s="40"/>
    </row>
    <row r="98" spans="2:7" s="1" customFormat="1" ht="15.75">
      <c r="B98" s="80"/>
      <c r="G98" s="40"/>
    </row>
    <row r="99" spans="2:7" s="1" customFormat="1" ht="15.75">
      <c r="B99" s="80"/>
      <c r="G99" s="40"/>
    </row>
    <row r="100" spans="2:7" s="1" customFormat="1" ht="15.75">
      <c r="B100" s="80"/>
      <c r="G100" s="40"/>
    </row>
    <row r="101" spans="2:7" s="1" customFormat="1" ht="15.75">
      <c r="B101" s="80"/>
      <c r="G101" s="40"/>
    </row>
    <row r="102" spans="2:7" s="1" customFormat="1" ht="15.75">
      <c r="B102" s="80"/>
      <c r="G102" s="40"/>
    </row>
    <row r="103" spans="2:7" s="1" customFormat="1" ht="15.75">
      <c r="B103" s="80"/>
      <c r="G103" s="40"/>
    </row>
    <row r="104" spans="2:7" s="1" customFormat="1" ht="15.75">
      <c r="B104" s="80"/>
      <c r="G104" s="40"/>
    </row>
    <row r="105" spans="2:7" s="1" customFormat="1" ht="15.75">
      <c r="B105" s="80"/>
      <c r="G105" s="40"/>
    </row>
    <row r="106" spans="2:7" s="1" customFormat="1" ht="15.75">
      <c r="B106" s="80"/>
      <c r="G106" s="40"/>
    </row>
    <row r="107" spans="2:7" s="1" customFormat="1" ht="15.75">
      <c r="B107" s="80"/>
      <c r="G107" s="40"/>
    </row>
    <row r="108" spans="2:7" s="1" customFormat="1" ht="15.75">
      <c r="B108" s="80"/>
      <c r="G108" s="40"/>
    </row>
    <row r="109" spans="2:7" s="1" customFormat="1" ht="15.75">
      <c r="B109" s="80"/>
      <c r="G109" s="40"/>
    </row>
    <row r="110" spans="2:7" s="1" customFormat="1" ht="15.75">
      <c r="B110" s="80"/>
      <c r="G110" s="40"/>
    </row>
    <row r="111" spans="2:7" s="1" customFormat="1" ht="15.75">
      <c r="B111" s="80"/>
      <c r="G111" s="40"/>
    </row>
    <row r="112" spans="2:7" s="1" customFormat="1" ht="15.75">
      <c r="B112" s="80"/>
      <c r="G112" s="40"/>
    </row>
    <row r="113" spans="2:7" s="1" customFormat="1" ht="15.75">
      <c r="B113" s="80"/>
      <c r="G113" s="40"/>
    </row>
    <row r="114" spans="2:7" s="1" customFormat="1" ht="15.75">
      <c r="B114" s="80"/>
      <c r="G114" s="40"/>
    </row>
    <row r="115" spans="2:7" s="1" customFormat="1" ht="15.75">
      <c r="B115" s="80"/>
      <c r="G115" s="40"/>
    </row>
    <row r="116" spans="2:7" s="1" customFormat="1" ht="15.75">
      <c r="B116" s="80"/>
      <c r="G116" s="40"/>
    </row>
    <row r="117" spans="2:7" s="1" customFormat="1" ht="15.75">
      <c r="B117" s="80"/>
      <c r="G117" s="40"/>
    </row>
    <row r="118" spans="2:7" s="1" customFormat="1" ht="15.75">
      <c r="B118" s="80"/>
      <c r="G118" s="40"/>
    </row>
    <row r="119" spans="2:26" s="1" customFormat="1" ht="15.75">
      <c r="B119" s="80"/>
      <c r="G119" s="40"/>
      <c r="Z119" s="9"/>
    </row>
    <row r="120" spans="2:26" s="1" customFormat="1" ht="15.75">
      <c r="B120" s="80"/>
      <c r="G120" s="40"/>
      <c r="W120" s="9"/>
      <c r="X120" s="9"/>
      <c r="Y120" s="9"/>
      <c r="Z120" s="81"/>
    </row>
    <row r="121" spans="2:7" s="1" customFormat="1" ht="15.75">
      <c r="B121" s="80"/>
      <c r="G121" s="40"/>
    </row>
    <row r="122" spans="2:7" s="1" customFormat="1" ht="15.75">
      <c r="B122" s="80"/>
      <c r="G122" s="40"/>
    </row>
    <row r="123" spans="2:7" s="1" customFormat="1" ht="15.75">
      <c r="B123" s="80"/>
      <c r="G123" s="40"/>
    </row>
    <row r="124" spans="2:7" s="1" customFormat="1" ht="15.75">
      <c r="B124" s="80"/>
      <c r="G124" s="40"/>
    </row>
    <row r="125" spans="2:7" s="1" customFormat="1" ht="15.75">
      <c r="B125" s="80"/>
      <c r="G125" s="40"/>
    </row>
    <row r="126" spans="2:7" s="1" customFormat="1" ht="15.75">
      <c r="B126" s="80"/>
      <c r="G126" s="40"/>
    </row>
    <row r="127" spans="2:7" s="1" customFormat="1" ht="15.75">
      <c r="B127" s="80"/>
      <c r="G127" s="40"/>
    </row>
    <row r="128" spans="2:7" s="1" customFormat="1" ht="15.75">
      <c r="B128" s="80"/>
      <c r="G128" s="40"/>
    </row>
    <row r="129" spans="2:7" s="1" customFormat="1" ht="15.75">
      <c r="B129" s="80"/>
      <c r="G129" s="40"/>
    </row>
    <row r="130" spans="2:7" s="1" customFormat="1" ht="15.75">
      <c r="B130" s="80"/>
      <c r="G130" s="40"/>
    </row>
    <row r="131" spans="2:7" s="1" customFormat="1" ht="15.75">
      <c r="B131" s="80"/>
      <c r="G131" s="40"/>
    </row>
    <row r="132" spans="2:7" s="1" customFormat="1" ht="15.75">
      <c r="B132" s="80"/>
      <c r="G132" s="40"/>
    </row>
    <row r="133" spans="2:7" s="1" customFormat="1" ht="15.75">
      <c r="B133" s="80"/>
      <c r="G133" s="40"/>
    </row>
    <row r="134" spans="2:7" s="1" customFormat="1" ht="15.75">
      <c r="B134" s="80"/>
      <c r="G134" s="40"/>
    </row>
    <row r="135" spans="2:7" s="1" customFormat="1" ht="15.75">
      <c r="B135" s="80"/>
      <c r="G135" s="40"/>
    </row>
    <row r="136" spans="2:7" s="1" customFormat="1" ht="15.75">
      <c r="B136" s="80"/>
      <c r="G136" s="40"/>
    </row>
    <row r="137" spans="2:7" s="1" customFormat="1" ht="15.75">
      <c r="B137" s="80"/>
      <c r="G137" s="40"/>
    </row>
    <row r="138" spans="2:7" s="1" customFormat="1" ht="15.75">
      <c r="B138" s="80"/>
      <c r="G138" s="40"/>
    </row>
    <row r="139" spans="2:7" s="1" customFormat="1" ht="15.75">
      <c r="B139" s="80"/>
      <c r="G139" s="40"/>
    </row>
    <row r="140" spans="2:7" s="1" customFormat="1" ht="15.75">
      <c r="B140" s="80"/>
      <c r="G140" s="40"/>
    </row>
    <row r="141" spans="2:7" s="1" customFormat="1" ht="15.75">
      <c r="B141" s="80"/>
      <c r="G141" s="40"/>
    </row>
    <row r="142" spans="2:7" s="1" customFormat="1" ht="15.75">
      <c r="B142" s="80"/>
      <c r="G142" s="40"/>
    </row>
    <row r="143" spans="2:7" s="1" customFormat="1" ht="15.75">
      <c r="B143" s="80"/>
      <c r="G143" s="40"/>
    </row>
    <row r="144" spans="2:7" s="1" customFormat="1" ht="15.75">
      <c r="B144" s="80"/>
      <c r="G144" s="40"/>
    </row>
    <row r="145" spans="2:7" s="1" customFormat="1" ht="15.75">
      <c r="B145" s="80"/>
      <c r="G145" s="40"/>
    </row>
    <row r="146" spans="2:7" s="1" customFormat="1" ht="15.75">
      <c r="B146" s="80"/>
      <c r="G146" s="40"/>
    </row>
    <row r="147" spans="2:7" s="1" customFormat="1" ht="15.75">
      <c r="B147" s="80"/>
      <c r="G147" s="40"/>
    </row>
    <row r="148" spans="2:7" s="1" customFormat="1" ht="15.75">
      <c r="B148" s="80"/>
      <c r="G148" s="40"/>
    </row>
    <row r="149" spans="2:7" s="1" customFormat="1" ht="15.75">
      <c r="B149" s="80"/>
      <c r="G149" s="40"/>
    </row>
    <row r="150" spans="2:7" s="1" customFormat="1" ht="15.75">
      <c r="B150" s="80"/>
      <c r="G150" s="40"/>
    </row>
    <row r="151" spans="2:7" s="1" customFormat="1" ht="15.75">
      <c r="B151" s="80"/>
      <c r="G151" s="40"/>
    </row>
    <row r="152" spans="2:7" s="1" customFormat="1" ht="15.75">
      <c r="B152" s="80"/>
      <c r="G152" s="40"/>
    </row>
    <row r="153" spans="2:7" s="1" customFormat="1" ht="15.75">
      <c r="B153" s="80"/>
      <c r="G153" s="40"/>
    </row>
    <row r="154" spans="2:7" s="1" customFormat="1" ht="15.75">
      <c r="B154" s="80"/>
      <c r="G154" s="40"/>
    </row>
    <row r="155" spans="2:7" s="1" customFormat="1" ht="15.75">
      <c r="B155" s="80"/>
      <c r="G155" s="40"/>
    </row>
    <row r="156" spans="2:7" s="1" customFormat="1" ht="15.75">
      <c r="B156" s="80"/>
      <c r="G156" s="40"/>
    </row>
    <row r="157" spans="2:7" s="1" customFormat="1" ht="15.75">
      <c r="B157" s="80"/>
      <c r="G157" s="40"/>
    </row>
    <row r="158" spans="2:7" s="1" customFormat="1" ht="15.75">
      <c r="B158" s="80"/>
      <c r="G158" s="40"/>
    </row>
    <row r="159" spans="2:7" s="1" customFormat="1" ht="15.75">
      <c r="B159" s="80"/>
      <c r="G159" s="40"/>
    </row>
    <row r="160" spans="2:7" s="1" customFormat="1" ht="15.75">
      <c r="B160" s="80"/>
      <c r="G160" s="40"/>
    </row>
    <row r="161" spans="2:7" s="1" customFormat="1" ht="15.75">
      <c r="B161" s="80"/>
      <c r="G161" s="40"/>
    </row>
    <row r="162" spans="2:7" s="1" customFormat="1" ht="15.75">
      <c r="B162" s="80"/>
      <c r="G162" s="40"/>
    </row>
    <row r="163" spans="2:7" s="1" customFormat="1" ht="15.75">
      <c r="B163" s="80"/>
      <c r="G163" s="40"/>
    </row>
    <row r="164" spans="2:7" s="1" customFormat="1" ht="15.75">
      <c r="B164" s="80"/>
      <c r="G164" s="40"/>
    </row>
    <row r="165" spans="2:7" s="1" customFormat="1" ht="15.75">
      <c r="B165" s="80"/>
      <c r="G165" s="40"/>
    </row>
    <row r="166" spans="2:7" s="1" customFormat="1" ht="15.75">
      <c r="B166" s="80"/>
      <c r="G166" s="40"/>
    </row>
    <row r="167" spans="2:7" s="1" customFormat="1" ht="15.75">
      <c r="B167" s="80"/>
      <c r="G167" s="40"/>
    </row>
    <row r="168" spans="2:7" s="1" customFormat="1" ht="15.75">
      <c r="B168" s="80"/>
      <c r="G168" s="40"/>
    </row>
    <row r="169" spans="2:7" s="1" customFormat="1" ht="15.75">
      <c r="B169" s="80"/>
      <c r="G169" s="40"/>
    </row>
    <row r="170" spans="2:7" s="1" customFormat="1" ht="15.75">
      <c r="B170" s="80"/>
      <c r="G170" s="40"/>
    </row>
    <row r="171" spans="2:7" s="1" customFormat="1" ht="15.75">
      <c r="B171" s="80"/>
      <c r="G171" s="40"/>
    </row>
    <row r="172" spans="2:7" s="1" customFormat="1" ht="15.75">
      <c r="B172" s="80"/>
      <c r="G172" s="40"/>
    </row>
    <row r="173" spans="2:7" s="1" customFormat="1" ht="15.75">
      <c r="B173" s="80"/>
      <c r="G173" s="40"/>
    </row>
    <row r="174" spans="2:7" s="1" customFormat="1" ht="15.75">
      <c r="B174" s="80"/>
      <c r="G174" s="40"/>
    </row>
    <row r="175" spans="2:7" s="1" customFormat="1" ht="15.75">
      <c r="B175" s="80"/>
      <c r="G175" s="40"/>
    </row>
    <row r="176" spans="2:7" s="1" customFormat="1" ht="15.75">
      <c r="B176" s="80"/>
      <c r="G176" s="40"/>
    </row>
    <row r="177" spans="2:7" s="1" customFormat="1" ht="15.75">
      <c r="B177" s="80"/>
      <c r="G177" s="40"/>
    </row>
    <row r="178" spans="2:7" s="1" customFormat="1" ht="15.75">
      <c r="B178" s="80"/>
      <c r="G178" s="40"/>
    </row>
    <row r="179" spans="2:7" s="1" customFormat="1" ht="15.75">
      <c r="B179" s="80"/>
      <c r="G179" s="40"/>
    </row>
    <row r="180" spans="2:7" s="1" customFormat="1" ht="15.75">
      <c r="B180" s="80"/>
      <c r="G180" s="40"/>
    </row>
    <row r="181" spans="2:7" s="1" customFormat="1" ht="15.75">
      <c r="B181" s="80"/>
      <c r="G181" s="40"/>
    </row>
    <row r="182" spans="2:7" s="1" customFormat="1" ht="15.75">
      <c r="B182" s="80"/>
      <c r="G182" s="40"/>
    </row>
    <row r="183" spans="2:7" s="1" customFormat="1" ht="15.75">
      <c r="B183" s="80"/>
      <c r="G183" s="40"/>
    </row>
    <row r="184" spans="2:7" s="1" customFormat="1" ht="15.75">
      <c r="B184" s="80"/>
      <c r="G184" s="40"/>
    </row>
    <row r="185" spans="2:7" s="1" customFormat="1" ht="15.75">
      <c r="B185" s="80"/>
      <c r="G185" s="40"/>
    </row>
    <row r="186" spans="2:7" s="1" customFormat="1" ht="15.75">
      <c r="B186" s="80"/>
      <c r="G186" s="40"/>
    </row>
    <row r="187" spans="2:7" s="1" customFormat="1" ht="15.75">
      <c r="B187" s="80"/>
      <c r="G187" s="40"/>
    </row>
    <row r="188" spans="2:7" s="1" customFormat="1" ht="15.75">
      <c r="B188" s="80"/>
      <c r="G188" s="40"/>
    </row>
    <row r="189" spans="2:7" s="1" customFormat="1" ht="15.75">
      <c r="B189" s="80"/>
      <c r="G189" s="40"/>
    </row>
    <row r="190" spans="2:7" s="1" customFormat="1" ht="15.75">
      <c r="B190" s="80"/>
      <c r="G190" s="40"/>
    </row>
    <row r="191" spans="2:7" s="1" customFormat="1" ht="15.75">
      <c r="B191" s="80"/>
      <c r="G191" s="40"/>
    </row>
    <row r="192" spans="2:7" s="1" customFormat="1" ht="15.75">
      <c r="B192" s="80"/>
      <c r="G192" s="40"/>
    </row>
    <row r="193" spans="2:7" s="1" customFormat="1" ht="15.75">
      <c r="B193" s="80"/>
      <c r="G193" s="40"/>
    </row>
    <row r="194" spans="2:7" s="1" customFormat="1" ht="15.75">
      <c r="B194" s="80"/>
      <c r="G194" s="40"/>
    </row>
    <row r="195" spans="2:7" s="1" customFormat="1" ht="15.75">
      <c r="B195" s="80"/>
      <c r="G195" s="40"/>
    </row>
    <row r="196" spans="2:7" s="1" customFormat="1" ht="15.75">
      <c r="B196" s="80"/>
      <c r="G196" s="40"/>
    </row>
    <row r="197" spans="2:7" s="1" customFormat="1" ht="15.75">
      <c r="B197" s="80"/>
      <c r="G197" s="40"/>
    </row>
    <row r="198" spans="2:7" s="1" customFormat="1" ht="15.75">
      <c r="B198" s="80"/>
      <c r="G198" s="40"/>
    </row>
    <row r="199" spans="2:7" s="1" customFormat="1" ht="15.75">
      <c r="B199" s="80"/>
      <c r="G199" s="40"/>
    </row>
    <row r="200" spans="2:7" s="1" customFormat="1" ht="15.75">
      <c r="B200" s="80"/>
      <c r="G200" s="40"/>
    </row>
    <row r="201" spans="2:7" s="1" customFormat="1" ht="15.75">
      <c r="B201" s="80"/>
      <c r="G201" s="40"/>
    </row>
    <row r="202" spans="2:7" s="1" customFormat="1" ht="15.75">
      <c r="B202" s="80"/>
      <c r="G202" s="40"/>
    </row>
    <row r="203" spans="2:7" s="1" customFormat="1" ht="15.75">
      <c r="B203" s="80"/>
      <c r="G203" s="40"/>
    </row>
    <row r="204" spans="2:7" s="1" customFormat="1" ht="15.75">
      <c r="B204" s="80"/>
      <c r="G204" s="40"/>
    </row>
    <row r="205" spans="2:7" s="1" customFormat="1" ht="15.75">
      <c r="B205" s="80"/>
      <c r="G205" s="40"/>
    </row>
    <row r="206" spans="2:7" s="1" customFormat="1" ht="15.75">
      <c r="B206" s="80"/>
      <c r="G206" s="40"/>
    </row>
    <row r="207" spans="2:7" s="1" customFormat="1" ht="15.75">
      <c r="B207" s="80"/>
      <c r="G207" s="40"/>
    </row>
    <row r="208" spans="2:7" s="1" customFormat="1" ht="15.75">
      <c r="B208" s="80"/>
      <c r="G208" s="40"/>
    </row>
    <row r="209" spans="2:7" s="1" customFormat="1" ht="15.75">
      <c r="B209" s="80"/>
      <c r="G209" s="40"/>
    </row>
    <row r="210" spans="2:7" s="1" customFormat="1" ht="15.75">
      <c r="B210" s="80"/>
      <c r="G210" s="40"/>
    </row>
    <row r="211" spans="2:7" s="1" customFormat="1" ht="15.75">
      <c r="B211" s="80"/>
      <c r="G211" s="40"/>
    </row>
    <row r="212" spans="2:7" s="1" customFormat="1" ht="15.75">
      <c r="B212" s="80"/>
      <c r="G212" s="40"/>
    </row>
    <row r="213" spans="2:7" s="1" customFormat="1" ht="15.75">
      <c r="B213" s="80"/>
      <c r="G213" s="40"/>
    </row>
    <row r="214" spans="2:7" s="1" customFormat="1" ht="15.75">
      <c r="B214" s="80"/>
      <c r="G214" s="40"/>
    </row>
    <row r="215" spans="2:7" s="1" customFormat="1" ht="15.75">
      <c r="B215" s="80"/>
      <c r="G215" s="40"/>
    </row>
    <row r="216" spans="2:7" s="1" customFormat="1" ht="15.75">
      <c r="B216" s="80"/>
      <c r="G216" s="40"/>
    </row>
    <row r="217" spans="2:7" s="1" customFormat="1" ht="15.75">
      <c r="B217" s="80"/>
      <c r="G217" s="40"/>
    </row>
    <row r="218" spans="2:7" s="1" customFormat="1" ht="15.75">
      <c r="B218" s="80"/>
      <c r="G218" s="40"/>
    </row>
    <row r="219" spans="2:7" s="1" customFormat="1" ht="15.75">
      <c r="B219" s="80"/>
      <c r="G219" s="40"/>
    </row>
    <row r="220" spans="2:7" s="1" customFormat="1" ht="15.75">
      <c r="B220" s="80"/>
      <c r="G220" s="40"/>
    </row>
    <row r="221" spans="2:7" s="1" customFormat="1" ht="15.75">
      <c r="B221" s="80"/>
      <c r="G221" s="40"/>
    </row>
    <row r="222" spans="2:7" s="1" customFormat="1" ht="15.75">
      <c r="B222" s="80"/>
      <c r="G222" s="40"/>
    </row>
    <row r="223" spans="2:7" s="1" customFormat="1" ht="15.75">
      <c r="B223" s="80"/>
      <c r="G223" s="40"/>
    </row>
    <row r="224" spans="2:7" s="1" customFormat="1" ht="15.75">
      <c r="B224" s="80"/>
      <c r="G224" s="40"/>
    </row>
    <row r="225" spans="2:7" s="1" customFormat="1" ht="15.75">
      <c r="B225" s="80"/>
      <c r="G225" s="40"/>
    </row>
    <row r="226" spans="2:7" s="1" customFormat="1" ht="15.75">
      <c r="B226" s="80"/>
      <c r="G226" s="40"/>
    </row>
    <row r="227" spans="2:7" s="1" customFormat="1" ht="15.75">
      <c r="B227" s="80"/>
      <c r="G227" s="40"/>
    </row>
    <row r="228" spans="2:7" s="1" customFormat="1" ht="15.75">
      <c r="B228" s="80"/>
      <c r="G228" s="40"/>
    </row>
    <row r="229" spans="2:7" s="1" customFormat="1" ht="15.75">
      <c r="B229" s="80"/>
      <c r="G229" s="40"/>
    </row>
    <row r="230" spans="2:7" s="1" customFormat="1" ht="15.75">
      <c r="B230" s="80"/>
      <c r="G230" s="40"/>
    </row>
    <row r="231" spans="2:7" s="1" customFormat="1" ht="15.75">
      <c r="B231" s="80"/>
      <c r="G231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5902777777777778" right="0.39305555555555555" top="1" bottom="1" header="0.5" footer="0.5"/>
  <pageSetup fitToHeight="0" fitToWidth="1" horizontalDpi="300" verticalDpi="300" orientation="portrait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workbookViewId="0" topLeftCell="A1">
      <selection activeCell="C19" sqref="C19"/>
    </sheetView>
  </sheetViews>
  <sheetFormatPr defaultColWidth="8.7109375" defaultRowHeight="12.75" customHeight="1"/>
  <cols>
    <col min="1" max="1" width="16.7109375" style="1" customWidth="1"/>
    <col min="2" max="2" width="43.140625" style="1" customWidth="1"/>
    <col min="3" max="5" width="21.8515625" style="1" customWidth="1"/>
    <col min="6" max="6" width="13.57421875" style="1" customWidth="1"/>
    <col min="7" max="7" width="9.140625" style="1" customWidth="1"/>
  </cols>
  <sheetData>
    <row r="1" spans="1:6" s="1" customFormat="1" ht="21" customHeight="1">
      <c r="A1" s="30"/>
      <c r="B1" s="30"/>
      <c r="C1" s="30"/>
      <c r="D1" s="30"/>
      <c r="E1" s="30"/>
      <c r="F1" s="30"/>
    </row>
    <row r="2" spans="1:6" s="1" customFormat="1" ht="29.25" customHeight="1">
      <c r="A2" s="32" t="s">
        <v>84</v>
      </c>
      <c r="B2" s="32"/>
      <c r="C2" s="32"/>
      <c r="D2" s="32"/>
      <c r="E2" s="32"/>
      <c r="F2" s="33"/>
    </row>
    <row r="3" spans="1:6" s="1" customFormat="1" ht="21" customHeight="1">
      <c r="A3" s="38" t="str">
        <f>'收支预算总表'!A3</f>
        <v>填报单位:[304005]南昌市工业与信息化融合推进中心</v>
      </c>
      <c r="B3" s="35"/>
      <c r="C3" s="35"/>
      <c r="D3" s="35"/>
      <c r="E3" s="31" t="s">
        <v>2</v>
      </c>
      <c r="F3" s="30"/>
    </row>
    <row r="4" spans="1:6" s="1" customFormat="1" ht="17.25" customHeight="1">
      <c r="A4" s="3" t="s">
        <v>66</v>
      </c>
      <c r="B4" s="3"/>
      <c r="C4" s="3" t="s">
        <v>85</v>
      </c>
      <c r="D4" s="3"/>
      <c r="E4" s="3"/>
      <c r="F4" s="30"/>
    </row>
    <row r="5" spans="1:6" s="1" customFormat="1" ht="21" customHeight="1">
      <c r="A5" s="3" t="s">
        <v>69</v>
      </c>
      <c r="B5" s="3" t="s">
        <v>70</v>
      </c>
      <c r="C5" s="3" t="s">
        <v>29</v>
      </c>
      <c r="D5" s="3" t="s">
        <v>67</v>
      </c>
      <c r="E5" s="3" t="s">
        <v>68</v>
      </c>
      <c r="F5" s="30"/>
    </row>
    <row r="6" spans="1:6" s="1" customFormat="1" ht="21" customHeight="1">
      <c r="A6" s="50" t="s">
        <v>43</v>
      </c>
      <c r="B6" s="50" t="s">
        <v>43</v>
      </c>
      <c r="C6" s="51">
        <v>1</v>
      </c>
      <c r="D6" s="51">
        <f>C6+1</f>
        <v>2</v>
      </c>
      <c r="E6" s="51">
        <f>D6+1</f>
        <v>3</v>
      </c>
      <c r="F6" s="30"/>
    </row>
    <row r="7" spans="1:6" s="1" customFormat="1" ht="28.5" customHeight="1">
      <c r="A7" s="10"/>
      <c r="B7" s="10" t="s">
        <v>29</v>
      </c>
      <c r="C7" s="10">
        <f>C8+C12+C15</f>
        <v>892.263413</v>
      </c>
      <c r="D7" s="10">
        <f>D8+D12+D15</f>
        <v>822.263413</v>
      </c>
      <c r="E7" s="10">
        <f>E8+E12+E15</f>
        <v>70</v>
      </c>
      <c r="F7" s="30"/>
    </row>
    <row r="8" spans="1:5" s="1" customFormat="1" ht="28.5" customHeight="1">
      <c r="A8" s="4" t="s">
        <v>44</v>
      </c>
      <c r="B8" s="10" t="s">
        <v>45</v>
      </c>
      <c r="C8" s="10">
        <v>62.218208</v>
      </c>
      <c r="D8" s="10">
        <v>62.218208</v>
      </c>
      <c r="E8" s="10"/>
    </row>
    <row r="9" spans="1:5" s="1" customFormat="1" ht="28.5" customHeight="1">
      <c r="A9" s="4" t="s">
        <v>46</v>
      </c>
      <c r="B9" s="10" t="s">
        <v>47</v>
      </c>
      <c r="C9" s="10">
        <f>C10+C11</f>
        <v>62.218208</v>
      </c>
      <c r="D9" s="10">
        <f>D10+D11</f>
        <v>62.218208</v>
      </c>
      <c r="E9" s="10"/>
    </row>
    <row r="10" spans="1:5" s="1" customFormat="1" ht="28.5" customHeight="1">
      <c r="A10" s="4" t="s">
        <v>48</v>
      </c>
      <c r="B10" s="60" t="s">
        <v>49</v>
      </c>
      <c r="C10" s="60">
        <v>2.228</v>
      </c>
      <c r="D10" s="60">
        <v>2.228</v>
      </c>
      <c r="E10" s="60"/>
    </row>
    <row r="11" spans="1:5" s="1" customFormat="1" ht="21" customHeight="1">
      <c r="A11" s="4" t="s">
        <v>50</v>
      </c>
      <c r="B11" s="61" t="s">
        <v>51</v>
      </c>
      <c r="C11" s="60">
        <v>59.990207999999996</v>
      </c>
      <c r="D11" s="60">
        <v>59.990207999999996</v>
      </c>
      <c r="E11" s="62"/>
    </row>
    <row r="12" spans="1:5" s="1" customFormat="1" ht="21" customHeight="1">
      <c r="A12" s="4" t="s">
        <v>52</v>
      </c>
      <c r="B12" s="61" t="s">
        <v>53</v>
      </c>
      <c r="C12" s="60">
        <v>771.752469</v>
      </c>
      <c r="D12" s="60">
        <f>D13</f>
        <v>701.752469</v>
      </c>
      <c r="E12" s="60">
        <f>E13</f>
        <v>70</v>
      </c>
    </row>
    <row r="13" spans="1:5" s="1" customFormat="1" ht="21" customHeight="1">
      <c r="A13" s="4" t="s">
        <v>54</v>
      </c>
      <c r="B13" s="61" t="s">
        <v>55</v>
      </c>
      <c r="C13" s="60">
        <v>771.752469</v>
      </c>
      <c r="D13" s="60">
        <f>D14</f>
        <v>701.752469</v>
      </c>
      <c r="E13" s="60">
        <f>E14</f>
        <v>70</v>
      </c>
    </row>
    <row r="14" spans="1:5" s="1" customFormat="1" ht="21" customHeight="1">
      <c r="A14" s="4" t="s">
        <v>56</v>
      </c>
      <c r="B14" s="61" t="s">
        <v>57</v>
      </c>
      <c r="C14" s="60">
        <v>771.752469</v>
      </c>
      <c r="D14" s="60">
        <f>C14-E14</f>
        <v>701.752469</v>
      </c>
      <c r="E14" s="10">
        <v>70</v>
      </c>
    </row>
    <row r="15" spans="1:5" s="1" customFormat="1" ht="21" customHeight="1">
      <c r="A15" s="4" t="s">
        <v>58</v>
      </c>
      <c r="B15" s="61" t="s">
        <v>59</v>
      </c>
      <c r="C15" s="60">
        <v>58.292736</v>
      </c>
      <c r="D15" s="60">
        <v>58.292736</v>
      </c>
      <c r="E15" s="62"/>
    </row>
    <row r="16" spans="1:5" s="1" customFormat="1" ht="21" customHeight="1">
      <c r="A16" s="4" t="s">
        <v>54</v>
      </c>
      <c r="B16" s="61" t="s">
        <v>60</v>
      </c>
      <c r="C16" s="60">
        <v>58.292736</v>
      </c>
      <c r="D16" s="60">
        <v>58.292736</v>
      </c>
      <c r="E16" s="63"/>
    </row>
    <row r="17" spans="1:5" s="1" customFormat="1" ht="21" customHeight="1">
      <c r="A17" s="4" t="s">
        <v>61</v>
      </c>
      <c r="B17" s="61" t="s">
        <v>62</v>
      </c>
      <c r="C17" s="61">
        <v>56.078736</v>
      </c>
      <c r="D17" s="61">
        <v>56.078736</v>
      </c>
      <c r="E17" s="62"/>
    </row>
    <row r="18" spans="1:5" s="1" customFormat="1" ht="21" customHeight="1">
      <c r="A18" s="61" t="s">
        <v>63</v>
      </c>
      <c r="B18" s="61" t="s">
        <v>64</v>
      </c>
      <c r="C18" s="61">
        <v>2.214</v>
      </c>
      <c r="D18" s="61">
        <v>2.214</v>
      </c>
      <c r="E18" s="61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5118055555555555" right="0.4326388888888889" top="1" bottom="1" header="0.5" footer="0.5"/>
  <pageSetup fitToHeight="0" fitToWidth="1" horizontalDpi="300" verticalDpi="300" orientation="portrait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view="pageBreakPreview" zoomScale="60" workbookViewId="0" topLeftCell="A1">
      <selection activeCell="C24" sqref="C24"/>
    </sheetView>
  </sheetViews>
  <sheetFormatPr defaultColWidth="8.710937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0"/>
      <c r="B1" s="30"/>
      <c r="C1" s="30"/>
      <c r="D1" s="30"/>
      <c r="E1" s="30"/>
      <c r="F1" s="30"/>
      <c r="G1" s="30"/>
    </row>
    <row r="2" spans="1:7" s="1" customFormat="1" ht="29.25" customHeight="1">
      <c r="A2" s="32" t="s">
        <v>86</v>
      </c>
      <c r="B2" s="32"/>
      <c r="C2" s="32"/>
      <c r="D2" s="32"/>
      <c r="E2" s="32"/>
      <c r="F2" s="33"/>
      <c r="G2" s="33"/>
    </row>
    <row r="3" spans="1:7" s="1" customFormat="1" ht="21" customHeight="1">
      <c r="A3" s="38" t="str">
        <f>'收支预算总表'!A3</f>
        <v>填报单位:[304005]南昌市工业与信息化融合推进中心</v>
      </c>
      <c r="B3" s="35"/>
      <c r="C3" s="35"/>
      <c r="D3" s="35"/>
      <c r="E3" s="31" t="s">
        <v>2</v>
      </c>
      <c r="F3" s="30"/>
      <c r="G3" s="30"/>
    </row>
    <row r="4" spans="1:7" s="1" customFormat="1" ht="17.25" customHeight="1">
      <c r="A4" s="3" t="s">
        <v>87</v>
      </c>
      <c r="B4" s="3"/>
      <c r="C4" s="3" t="s">
        <v>88</v>
      </c>
      <c r="D4" s="3"/>
      <c r="E4" s="3"/>
      <c r="F4" s="30"/>
      <c r="G4" s="30"/>
    </row>
    <row r="5" spans="1:7" s="1" customFormat="1" ht="21" customHeight="1">
      <c r="A5" s="3" t="s">
        <v>69</v>
      </c>
      <c r="B5" s="6" t="s">
        <v>70</v>
      </c>
      <c r="C5" s="49" t="s">
        <v>29</v>
      </c>
      <c r="D5" s="49" t="s">
        <v>89</v>
      </c>
      <c r="E5" s="49" t="s">
        <v>90</v>
      </c>
      <c r="F5" s="30"/>
      <c r="G5" s="30"/>
    </row>
    <row r="6" spans="1:7" s="1" customFormat="1" ht="21" customHeight="1">
      <c r="A6" s="50" t="s">
        <v>43</v>
      </c>
      <c r="B6" s="50" t="s">
        <v>43</v>
      </c>
      <c r="C6" s="51">
        <v>1</v>
      </c>
      <c r="D6" s="51">
        <f>C6+1</f>
        <v>2</v>
      </c>
      <c r="E6" s="51">
        <f>D6+1</f>
        <v>3</v>
      </c>
      <c r="F6" s="30"/>
      <c r="G6" s="30"/>
    </row>
    <row r="7" spans="1:8" s="1" customFormat="1" ht="27" customHeight="1">
      <c r="A7" s="4"/>
      <c r="B7" s="4" t="s">
        <v>29</v>
      </c>
      <c r="C7" s="52">
        <f>D7+E7</f>
        <v>822.263413</v>
      </c>
      <c r="D7" s="53">
        <f>(D8+D32)</f>
        <v>764.957347</v>
      </c>
      <c r="E7" s="53">
        <f>(SUM(E19:E31))</f>
        <v>57.306066</v>
      </c>
      <c r="F7" s="54"/>
      <c r="G7" s="54">
        <f>'单位支出总表'!D7-C7</f>
        <v>20</v>
      </c>
      <c r="H7" s="9"/>
    </row>
    <row r="8" spans="1:5" s="1" customFormat="1" ht="27" customHeight="1">
      <c r="A8" s="55">
        <v>301</v>
      </c>
      <c r="B8" s="4" t="s">
        <v>91</v>
      </c>
      <c r="C8" s="46">
        <f aca="true" t="shared" si="0" ref="C8:C33">D8+E8</f>
        <v>762.7293470000001</v>
      </c>
      <c r="D8" s="56">
        <f>(SUM(D9:D17))</f>
        <v>762.7293470000001</v>
      </c>
      <c r="E8" s="56">
        <f>(SUM(E9:E17))</f>
        <v>0</v>
      </c>
    </row>
    <row r="9" spans="1:5" s="1" customFormat="1" ht="27" customHeight="1">
      <c r="A9" s="57">
        <v>30101</v>
      </c>
      <c r="B9" s="4" t="s">
        <v>92</v>
      </c>
      <c r="C9" s="46">
        <f t="shared" si="0"/>
        <v>137.5116</v>
      </c>
      <c r="D9" s="56">
        <v>137.5116</v>
      </c>
      <c r="E9" s="56"/>
    </row>
    <row r="10" spans="1:5" s="1" customFormat="1" ht="27" customHeight="1">
      <c r="A10" s="57">
        <v>30102</v>
      </c>
      <c r="B10" s="4" t="s">
        <v>93</v>
      </c>
      <c r="C10" s="46">
        <f t="shared" si="0"/>
        <v>2.214</v>
      </c>
      <c r="D10" s="56">
        <v>2.214</v>
      </c>
      <c r="E10" s="56"/>
    </row>
    <row r="11" spans="1:5" s="1" customFormat="1" ht="27" customHeight="1">
      <c r="A11" s="57">
        <v>30103</v>
      </c>
      <c r="B11" s="4" t="s">
        <v>94</v>
      </c>
      <c r="C11" s="46">
        <f t="shared" si="0"/>
        <v>364.304</v>
      </c>
      <c r="D11" s="56">
        <f>(923840+2719200)/10000</f>
        <v>364.304</v>
      </c>
      <c r="E11" s="56"/>
    </row>
    <row r="12" spans="1:5" s="1" customFormat="1" ht="27" customHeight="1">
      <c r="A12" s="57">
        <v>30107</v>
      </c>
      <c r="B12" s="4" t="s">
        <v>95</v>
      </c>
      <c r="C12" s="46">
        <f t="shared" si="0"/>
        <v>83.8272</v>
      </c>
      <c r="D12" s="56">
        <v>83.8272</v>
      </c>
      <c r="E12" s="56"/>
    </row>
    <row r="13" spans="1:5" s="1" customFormat="1" ht="27" customHeight="1">
      <c r="A13" s="57">
        <v>30108</v>
      </c>
      <c r="B13" s="4" t="s">
        <v>96</v>
      </c>
      <c r="C13" s="46">
        <f t="shared" si="0"/>
        <v>59.990207999999996</v>
      </c>
      <c r="D13" s="56">
        <v>59.990207999999996</v>
      </c>
      <c r="E13" s="56"/>
    </row>
    <row r="14" spans="1:5" s="1" customFormat="1" ht="27" customHeight="1">
      <c r="A14" s="57">
        <v>30110</v>
      </c>
      <c r="B14" s="4" t="s">
        <v>97</v>
      </c>
      <c r="C14" s="46">
        <f t="shared" si="0"/>
        <v>56.275031000000006</v>
      </c>
      <c r="D14" s="56">
        <v>56.275031000000006</v>
      </c>
      <c r="E14" s="56"/>
    </row>
    <row r="15" spans="1:5" s="1" customFormat="1" ht="27" customHeight="1">
      <c r="A15" s="57">
        <v>30112</v>
      </c>
      <c r="B15" s="4" t="s">
        <v>98</v>
      </c>
      <c r="C15" s="46">
        <f t="shared" si="0"/>
        <v>1.8565720000000001</v>
      </c>
      <c r="D15" s="56">
        <v>1.8565720000000001</v>
      </c>
      <c r="E15" s="56"/>
    </row>
    <row r="16" spans="1:5" s="1" customFormat="1" ht="27" customHeight="1">
      <c r="A16" s="57">
        <v>30113</v>
      </c>
      <c r="B16" s="4" t="s">
        <v>99</v>
      </c>
      <c r="C16" s="46">
        <f t="shared" si="0"/>
        <v>56.078736</v>
      </c>
      <c r="D16" s="56">
        <v>56.078736</v>
      </c>
      <c r="E16" s="56"/>
    </row>
    <row r="17" spans="1:5" s="1" customFormat="1" ht="27" customHeight="1">
      <c r="A17" s="57">
        <v>30199</v>
      </c>
      <c r="B17" s="4" t="s">
        <v>100</v>
      </c>
      <c r="C17" s="46">
        <f t="shared" si="0"/>
        <v>0.672</v>
      </c>
      <c r="D17" s="56">
        <v>0.672</v>
      </c>
      <c r="E17" s="56"/>
    </row>
    <row r="18" spans="1:5" s="1" customFormat="1" ht="27" customHeight="1">
      <c r="A18" s="4" t="s">
        <v>101</v>
      </c>
      <c r="B18" s="4" t="s">
        <v>102</v>
      </c>
      <c r="C18" s="46">
        <f t="shared" si="0"/>
        <v>57.306066</v>
      </c>
      <c r="D18" s="56">
        <f>SUM(D19:D31)</f>
        <v>0</v>
      </c>
      <c r="E18" s="56">
        <f>SUM(E19:E31)</f>
        <v>57.306066</v>
      </c>
    </row>
    <row r="19" spans="1:5" s="1" customFormat="1" ht="27" customHeight="1">
      <c r="A19" s="57">
        <v>30201</v>
      </c>
      <c r="B19" s="4" t="s">
        <v>103</v>
      </c>
      <c r="C19" s="46">
        <f t="shared" si="0"/>
        <v>3.458</v>
      </c>
      <c r="D19" s="56">
        <v>0</v>
      </c>
      <c r="E19" s="56">
        <f>(34580)/10000</f>
        <v>3.458</v>
      </c>
    </row>
    <row r="20" spans="1:5" s="1" customFormat="1" ht="27" customHeight="1">
      <c r="A20" s="57">
        <v>30202</v>
      </c>
      <c r="B20" s="4" t="s">
        <v>104</v>
      </c>
      <c r="C20" s="46">
        <f t="shared" si="0"/>
        <v>0.1</v>
      </c>
      <c r="D20" s="56">
        <v>0</v>
      </c>
      <c r="E20" s="56">
        <f>(1000)/10000</f>
        <v>0.1</v>
      </c>
    </row>
    <row r="21" spans="1:5" s="1" customFormat="1" ht="27" customHeight="1">
      <c r="A21" s="57">
        <v>30206</v>
      </c>
      <c r="B21" s="4" t="s">
        <v>105</v>
      </c>
      <c r="C21" s="46">
        <f t="shared" si="0"/>
        <v>5.04</v>
      </c>
      <c r="D21" s="56">
        <v>0</v>
      </c>
      <c r="E21" s="56">
        <v>5.04</v>
      </c>
    </row>
    <row r="22" spans="1:5" s="1" customFormat="1" ht="27" customHeight="1">
      <c r="A22" s="57">
        <v>30207</v>
      </c>
      <c r="B22" s="4" t="s">
        <v>106</v>
      </c>
      <c r="C22" s="46">
        <f t="shared" si="0"/>
        <v>0.85</v>
      </c>
      <c r="D22" s="56">
        <v>0</v>
      </c>
      <c r="E22" s="56">
        <v>0.85</v>
      </c>
    </row>
    <row r="23" spans="1:5" s="1" customFormat="1" ht="27" customHeight="1">
      <c r="A23" s="57">
        <v>30211</v>
      </c>
      <c r="B23" s="4" t="s">
        <v>107</v>
      </c>
      <c r="C23" s="46">
        <f t="shared" si="0"/>
        <v>0</v>
      </c>
      <c r="D23" s="56">
        <v>0</v>
      </c>
      <c r="E23" s="56">
        <v>0</v>
      </c>
    </row>
    <row r="24" spans="1:5" s="1" customFormat="1" ht="27" customHeight="1">
      <c r="A24" s="57">
        <v>30217</v>
      </c>
      <c r="B24" s="4" t="s">
        <v>108</v>
      </c>
      <c r="C24" s="46">
        <f t="shared" si="0"/>
        <v>0.5</v>
      </c>
      <c r="D24" s="56">
        <v>0</v>
      </c>
      <c r="E24" s="56">
        <v>0.5</v>
      </c>
    </row>
    <row r="25" spans="1:5" s="1" customFormat="1" ht="27" customHeight="1">
      <c r="A25" s="57">
        <v>30226</v>
      </c>
      <c r="B25" s="4" t="s">
        <v>109</v>
      </c>
      <c r="C25" s="46">
        <f t="shared" si="0"/>
        <v>8</v>
      </c>
      <c r="D25" s="56">
        <v>0</v>
      </c>
      <c r="E25" s="56">
        <v>8</v>
      </c>
    </row>
    <row r="26" spans="1:5" s="1" customFormat="1" ht="27" customHeight="1">
      <c r="A26" s="57">
        <v>30227</v>
      </c>
      <c r="B26" s="4" t="s">
        <v>110</v>
      </c>
      <c r="C26" s="46">
        <f t="shared" si="0"/>
        <v>0.6</v>
      </c>
      <c r="D26" s="56">
        <v>0</v>
      </c>
      <c r="E26" s="56">
        <f>(6000)/10000</f>
        <v>0.6</v>
      </c>
    </row>
    <row r="27" spans="1:5" s="1" customFormat="1" ht="27" customHeight="1">
      <c r="A27" s="57">
        <v>30228</v>
      </c>
      <c r="B27" s="4" t="s">
        <v>111</v>
      </c>
      <c r="C27" s="46">
        <f t="shared" si="0"/>
        <v>2.656066</v>
      </c>
      <c r="D27" s="56">
        <v>0</v>
      </c>
      <c r="E27" s="56">
        <v>2.656066</v>
      </c>
    </row>
    <row r="28" spans="1:5" s="1" customFormat="1" ht="27" customHeight="1">
      <c r="A28" s="57">
        <v>30229</v>
      </c>
      <c r="B28" s="4" t="s">
        <v>112</v>
      </c>
      <c r="C28" s="46">
        <f t="shared" si="0"/>
        <v>10.58</v>
      </c>
      <c r="D28" s="56">
        <v>0</v>
      </c>
      <c r="E28" s="56">
        <v>10.58</v>
      </c>
    </row>
    <row r="29" spans="1:5" s="1" customFormat="1" ht="27" customHeight="1">
      <c r="A29" s="57">
        <v>30231</v>
      </c>
      <c r="B29" s="4" t="s">
        <v>113</v>
      </c>
      <c r="C29" s="46">
        <f t="shared" si="0"/>
        <v>5.2</v>
      </c>
      <c r="D29" s="56">
        <v>0</v>
      </c>
      <c r="E29" s="56">
        <v>5.2</v>
      </c>
    </row>
    <row r="30" spans="1:5" s="1" customFormat="1" ht="27" customHeight="1">
      <c r="A30" s="57">
        <v>30239</v>
      </c>
      <c r="B30" s="4" t="s">
        <v>114</v>
      </c>
      <c r="C30" s="46">
        <f t="shared" si="0"/>
        <v>18.4</v>
      </c>
      <c r="D30" s="56">
        <v>0</v>
      </c>
      <c r="E30" s="56">
        <v>18.4</v>
      </c>
    </row>
    <row r="31" spans="1:5" s="1" customFormat="1" ht="27" customHeight="1">
      <c r="A31" s="58">
        <v>30299</v>
      </c>
      <c r="B31" s="59" t="s">
        <v>115</v>
      </c>
      <c r="C31" s="46">
        <f t="shared" si="0"/>
        <v>1.922</v>
      </c>
      <c r="D31" s="56">
        <v>0</v>
      </c>
      <c r="E31" s="56">
        <v>1.922</v>
      </c>
    </row>
    <row r="32" spans="1:5" s="1" customFormat="1" ht="27" customHeight="1">
      <c r="A32" s="55">
        <v>303</v>
      </c>
      <c r="B32" s="4" t="s">
        <v>116</v>
      </c>
      <c r="C32" s="46">
        <f t="shared" si="0"/>
        <v>2.228</v>
      </c>
      <c r="D32" s="56">
        <f>D33</f>
        <v>2.228</v>
      </c>
      <c r="E32" s="56">
        <f>E33</f>
        <v>0</v>
      </c>
    </row>
    <row r="33" spans="1:5" s="1" customFormat="1" ht="27" customHeight="1">
      <c r="A33" s="57">
        <v>30302</v>
      </c>
      <c r="B33" s="4" t="s">
        <v>117</v>
      </c>
      <c r="C33" s="46">
        <f t="shared" si="0"/>
        <v>2.228</v>
      </c>
      <c r="D33" s="56">
        <v>2.228</v>
      </c>
      <c r="E33" s="56">
        <v>0</v>
      </c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fitToHeight="0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view="pageBreakPreview" zoomScale="60" workbookViewId="0" topLeftCell="A1">
      <selection activeCell="A4" sqref="A4:A5"/>
    </sheetView>
  </sheetViews>
  <sheetFormatPr defaultColWidth="8.710937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39"/>
    </row>
    <row r="2" spans="1:7" s="1" customFormat="1" ht="30" customHeight="1">
      <c r="A2" s="32" t="s">
        <v>118</v>
      </c>
      <c r="B2" s="32"/>
      <c r="C2" s="32"/>
      <c r="D2" s="32"/>
      <c r="E2" s="32"/>
      <c r="F2" s="32"/>
      <c r="G2" s="32"/>
    </row>
    <row r="3" spans="1:7" s="1" customFormat="1" ht="18" customHeight="1">
      <c r="A3" s="34" t="str">
        <f>'财拨收支总表'!A3</f>
        <v>填报单位:[304005]南昌市工业与信息化融合推进中心</v>
      </c>
      <c r="B3" s="34"/>
      <c r="C3" s="34"/>
      <c r="D3" s="34"/>
      <c r="E3" s="40"/>
      <c r="F3" s="40"/>
      <c r="G3" s="31" t="s">
        <v>2</v>
      </c>
    </row>
    <row r="4" spans="1:7" s="1" customFormat="1" ht="31.5" customHeight="1">
      <c r="A4" s="3" t="s">
        <v>119</v>
      </c>
      <c r="B4" s="3" t="s">
        <v>120</v>
      </c>
      <c r="C4" s="3" t="s">
        <v>29</v>
      </c>
      <c r="D4" s="41" t="s">
        <v>121</v>
      </c>
      <c r="E4" s="41" t="s">
        <v>122</v>
      </c>
      <c r="F4" s="41" t="s">
        <v>123</v>
      </c>
      <c r="G4" s="41" t="s">
        <v>124</v>
      </c>
    </row>
    <row r="5" spans="1:7" s="1" customFormat="1" ht="18" customHeight="1">
      <c r="A5" s="3"/>
      <c r="B5" s="3"/>
      <c r="C5" s="3"/>
      <c r="D5" s="41"/>
      <c r="E5" s="41"/>
      <c r="F5" s="41"/>
      <c r="G5" s="41"/>
    </row>
    <row r="6" spans="1:7" s="1" customFormat="1" ht="21.75" customHeight="1">
      <c r="A6" s="42" t="s">
        <v>43</v>
      </c>
      <c r="B6" s="42" t="s">
        <v>43</v>
      </c>
      <c r="C6" s="43">
        <v>1</v>
      </c>
      <c r="D6" s="43">
        <v>2</v>
      </c>
      <c r="E6" s="43">
        <v>3</v>
      </c>
      <c r="F6" s="43">
        <v>4</v>
      </c>
      <c r="G6" s="44">
        <v>5</v>
      </c>
    </row>
    <row r="7" spans="1:7" s="1" customFormat="1" ht="27.75" customHeight="1">
      <c r="A7" s="45"/>
      <c r="B7" s="45" t="s">
        <v>29</v>
      </c>
      <c r="C7" s="46">
        <f>E7+F7</f>
        <v>5.7</v>
      </c>
      <c r="D7" s="46"/>
      <c r="E7" s="47">
        <f>E8</f>
        <v>0.5</v>
      </c>
      <c r="F7" s="47">
        <f>F8</f>
        <v>5.2</v>
      </c>
      <c r="G7" s="46"/>
    </row>
    <row r="8" spans="1:7" s="1" customFormat="1" ht="27.75" customHeight="1">
      <c r="A8" s="45" t="s">
        <v>125</v>
      </c>
      <c r="B8" s="45" t="s">
        <v>126</v>
      </c>
      <c r="C8" s="46">
        <f>E8+F8</f>
        <v>5.7</v>
      </c>
      <c r="D8" s="46"/>
      <c r="E8" s="47">
        <f>5000/10000</f>
        <v>0.5</v>
      </c>
      <c r="F8" s="48">
        <f>52000/10000</f>
        <v>5.2</v>
      </c>
      <c r="G8" s="46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13888888888889" right="0.7513888888888889" top="1" bottom="1" header="0.5" footer="0.5"/>
  <pageSetup fitToHeight="0" fitToWidth="1" horizontalDpi="300" verticalDpi="300" orientation="portrait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view="pageBreakPreview" zoomScale="60" workbookViewId="0" topLeftCell="A1">
      <selection activeCell="A4" sqref="A4:B4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30"/>
      <c r="B1" s="30"/>
      <c r="C1" s="30"/>
      <c r="D1" s="37"/>
      <c r="E1" s="35"/>
      <c r="F1" s="30"/>
      <c r="G1" s="30"/>
    </row>
    <row r="2" spans="1:7" s="1" customFormat="1" ht="29.25" customHeight="1">
      <c r="A2" s="32" t="s">
        <v>127</v>
      </c>
      <c r="B2" s="32"/>
      <c r="C2" s="32"/>
      <c r="D2" s="32"/>
      <c r="E2" s="32"/>
      <c r="F2" s="33"/>
      <c r="G2" s="33"/>
    </row>
    <row r="3" spans="1:7" s="1" customFormat="1" ht="21" customHeight="1">
      <c r="A3" s="38" t="str">
        <f>'收支预算总表'!A3</f>
        <v>填报单位:[304005]南昌市工业与信息化融合推进中心</v>
      </c>
      <c r="B3" s="35"/>
      <c r="C3" s="35"/>
      <c r="D3" s="35"/>
      <c r="E3" s="31" t="s">
        <v>2</v>
      </c>
      <c r="F3" s="30"/>
      <c r="G3" s="30"/>
    </row>
    <row r="4" spans="1:7" s="1" customFormat="1" ht="24.75" customHeight="1">
      <c r="A4" s="3" t="s">
        <v>66</v>
      </c>
      <c r="B4" s="3"/>
      <c r="C4" s="3" t="s">
        <v>85</v>
      </c>
      <c r="D4" s="3"/>
      <c r="E4" s="3"/>
      <c r="F4" s="30"/>
      <c r="G4" s="30"/>
    </row>
    <row r="5" spans="1:7" s="1" customFormat="1" ht="21" customHeight="1">
      <c r="A5" s="3" t="s">
        <v>69</v>
      </c>
      <c r="B5" s="3" t="s">
        <v>70</v>
      </c>
      <c r="C5" s="3" t="s">
        <v>29</v>
      </c>
      <c r="D5" s="3" t="s">
        <v>67</v>
      </c>
      <c r="E5" s="3" t="s">
        <v>68</v>
      </c>
      <c r="F5" s="30"/>
      <c r="G5" s="30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30"/>
      <c r="G6" s="30"/>
      <c r="H6" s="9"/>
    </row>
    <row r="7" spans="1:7" s="1" customFormat="1" ht="27" customHeight="1">
      <c r="A7" s="4"/>
      <c r="B7" s="4"/>
      <c r="C7" s="10"/>
      <c r="D7" s="10"/>
      <c r="E7" s="10"/>
      <c r="F7" s="30"/>
      <c r="G7" s="30"/>
    </row>
    <row r="8" spans="1:2" s="1" customFormat="1" ht="21" customHeight="1">
      <c r="A8" s="36" t="s">
        <v>128</v>
      </c>
      <c r="B8" s="36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13888888888889" right="0.7513888888888889" top="1" bottom="1" header="0.5" footer="0.5"/>
  <pageSetup fitToHeight="0" fitToWidth="1" horizontalDpi="300" verticalDpi="300" orientation="portrait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view="pageBreakPreview" zoomScale="60" workbookViewId="0" topLeftCell="A1">
      <selection activeCell="A4" sqref="A4:B4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30"/>
      <c r="B1" s="30"/>
      <c r="C1" s="31"/>
      <c r="D1" s="31"/>
      <c r="E1" s="31"/>
      <c r="F1" s="30"/>
      <c r="G1" s="30"/>
    </row>
    <row r="2" spans="1:7" s="1" customFormat="1" ht="29.25" customHeight="1">
      <c r="A2" s="32" t="s">
        <v>129</v>
      </c>
      <c r="B2" s="32"/>
      <c r="C2" s="32"/>
      <c r="D2" s="32"/>
      <c r="E2" s="32"/>
      <c r="F2" s="33"/>
      <c r="G2" s="33"/>
    </row>
    <row r="3" spans="1:7" s="1" customFormat="1" ht="21" customHeight="1">
      <c r="A3" s="34" t="str">
        <f>'收支预算总表'!A3</f>
        <v>填报单位:[304005]南昌市工业与信息化融合推进中心</v>
      </c>
      <c r="B3" s="35"/>
      <c r="C3" s="35"/>
      <c r="D3" s="35"/>
      <c r="E3" s="31" t="s">
        <v>2</v>
      </c>
      <c r="F3" s="30"/>
      <c r="G3" s="30"/>
    </row>
    <row r="4" spans="1:7" s="1" customFormat="1" ht="25.5" customHeight="1">
      <c r="A4" s="3" t="s">
        <v>66</v>
      </c>
      <c r="B4" s="3"/>
      <c r="C4" s="3" t="s">
        <v>85</v>
      </c>
      <c r="D4" s="3"/>
      <c r="E4" s="3"/>
      <c r="F4" s="30"/>
      <c r="G4" s="30"/>
    </row>
    <row r="5" spans="1:7" s="1" customFormat="1" ht="28.5" customHeight="1">
      <c r="A5" s="3" t="s">
        <v>69</v>
      </c>
      <c r="B5" s="3" t="s">
        <v>70</v>
      </c>
      <c r="C5" s="3" t="s">
        <v>29</v>
      </c>
      <c r="D5" s="3" t="s">
        <v>67</v>
      </c>
      <c r="E5" s="3" t="s">
        <v>68</v>
      </c>
      <c r="F5" s="30"/>
      <c r="G5" s="30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30"/>
      <c r="G6" s="30"/>
      <c r="H6" s="9"/>
    </row>
    <row r="7" spans="1:7" s="1" customFormat="1" ht="27" customHeight="1">
      <c r="A7" s="4"/>
      <c r="B7" s="4"/>
      <c r="C7" s="10"/>
      <c r="D7" s="10"/>
      <c r="E7" s="10"/>
      <c r="F7" s="30"/>
      <c r="G7" s="30"/>
    </row>
    <row r="8" spans="1:2" s="1" customFormat="1" ht="21" customHeight="1">
      <c r="A8" s="36" t="s">
        <v>130</v>
      </c>
      <c r="B8" s="36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13888888888889" right="0.7513888888888889" top="1" bottom="1" header="0.5" footer="0.5"/>
  <pageSetup fitToHeight="0" fitToWidth="1" horizontalDpi="300" verticalDpi="3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欢乐之梦</cp:lastModifiedBy>
  <dcterms:created xsi:type="dcterms:W3CDTF">2023-01-17T13:54:48Z</dcterms:created>
  <dcterms:modified xsi:type="dcterms:W3CDTF">2023-04-26T07:13:56Z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6A76EA39A3784B9DBD7EF419DF1B0C19</vt:lpwstr>
  </property>
  <property fmtid="{D5CDD505-2E9C-101B-9397-08002B2CF9AE}" pid="4" name="KSOProductBuildV">
    <vt:lpwstr>2052-11.1.0.14036</vt:lpwstr>
  </property>
</Properties>
</file>